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D:\xua\CBDT\CBDT 2026\Thang 1\Tuan 1\"/>
    </mc:Choice>
  </mc:AlternateContent>
  <xr:revisionPtr revIDLastSave="0" documentId="8_{6CE569F8-C6A2-4DA7-BDEA-661AE57630E2}" xr6:coauthVersionLast="47" xr6:coauthVersionMax="47" xr10:uidLastSave="{00000000-0000-0000-0000-000000000000}"/>
  <bookViews>
    <workbookView xWindow="-120" yWindow="-120" windowWidth="24240" windowHeight="13140" firstSheet="5" activeTab="5" xr2:uid="{00000000-000D-0000-FFFF-FFFF00000000}"/>
  </bookViews>
  <sheets>
    <sheet name="SGV" sheetId="40" state="veryHidden" r:id="rId1"/>
    <sheet name="phụ lục 1" sheetId="51" state="hidden" r:id="rId2"/>
    <sheet name="phụ lục 2" sheetId="52" state="hidden" r:id="rId3"/>
    <sheet name="5.1" sheetId="56" state="hidden" r:id="rId4"/>
    <sheet name="5.2" sheetId="57" state="hidden" r:id="rId5"/>
    <sheet name="1" sheetId="35" r:id="rId6"/>
    <sheet name="2" sheetId="23" r:id="rId7"/>
    <sheet name="3" sheetId="37" r:id="rId8"/>
    <sheet name="Sheet6" sheetId="63" state="hidden" r:id="rId9"/>
  </sheets>
  <externalReferences>
    <externalReference r:id="rId10"/>
  </externalReferences>
  <definedNames>
    <definedName name="chuong_phuluc_17" localSheetId="5">'1'!#REF!</definedName>
    <definedName name="chuong_phuluc_17_name" localSheetId="5">'1'!#REF!</definedName>
    <definedName name="_xlnm.Print_Area" localSheetId="5">'1'!$A$1:$C$35</definedName>
    <definedName name="_xlnm.Print_Titles" localSheetId="5">'1'!$6:$7</definedName>
    <definedName name="_xlnm.Print_Titles" localSheetId="3">'5.1'!$6:$8</definedName>
    <definedName name="_xlnm.Print_Titles" localSheetId="4">'5.2'!$6:$8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4" i="23" l="1"/>
  <c r="M14" i="23" s="1"/>
  <c r="L14" i="23" s="1"/>
  <c r="K14" i="23" s="1"/>
  <c r="J14" i="23" s="1"/>
  <c r="I14" i="23" s="1"/>
  <c r="H14" i="23" s="1"/>
  <c r="G14" i="23" s="1"/>
  <c r="F14" i="23" s="1"/>
  <c r="E14" i="23" s="1"/>
  <c r="D14" i="23" s="1"/>
  <c r="C24" i="35" l="1"/>
  <c r="C14" i="23" l="1"/>
  <c r="D12" i="23" l="1"/>
  <c r="D11" i="23" s="1"/>
  <c r="D9" i="23" s="1"/>
  <c r="F12" i="23"/>
  <c r="G12" i="23"/>
  <c r="H12" i="23"/>
  <c r="H11" i="23" s="1"/>
  <c r="H9" i="23" s="1"/>
  <c r="I12" i="23"/>
  <c r="J12" i="23"/>
  <c r="J11" i="23" s="1"/>
  <c r="J9" i="23" s="1"/>
  <c r="K12" i="23"/>
  <c r="K11" i="23" s="1"/>
  <c r="K9" i="23" s="1"/>
  <c r="L12" i="23"/>
  <c r="L11" i="23" s="1"/>
  <c r="L9" i="23" s="1"/>
  <c r="M12" i="23"/>
  <c r="M11" i="23" s="1"/>
  <c r="M9" i="23" s="1"/>
  <c r="N12" i="23"/>
  <c r="N11" i="23" s="1"/>
  <c r="I11" i="23"/>
  <c r="I9" i="23" s="1"/>
  <c r="C23" i="35" l="1"/>
  <c r="C10" i="35" s="1"/>
  <c r="C8" i="35" s="1"/>
  <c r="E13" i="23" s="1"/>
  <c r="E12" i="23" s="1"/>
  <c r="E11" i="23" s="1"/>
  <c r="E9" i="23" s="1"/>
  <c r="G11" i="23" l="1"/>
  <c r="G9" i="23" s="1"/>
  <c r="F11" i="23" l="1"/>
  <c r="F9" i="23" s="1"/>
  <c r="C13" i="23" l="1"/>
  <c r="J15" i="37" s="1"/>
  <c r="C15" i="37" s="1"/>
  <c r="A4" i="23" l="1"/>
  <c r="A11" i="35" s="1"/>
  <c r="C12" i="23" l="1"/>
  <c r="C11" i="23" s="1"/>
  <c r="C9" i="23" s="1"/>
  <c r="C11" i="35" l="1"/>
  <c r="A11" i="37" l="1"/>
  <c r="A4" i="57"/>
  <c r="A4" i="56"/>
  <c r="A4" i="52"/>
  <c r="D20" i="51"/>
  <c r="E20" i="51" s="1"/>
  <c r="G20" i="51" s="1"/>
  <c r="D18" i="51"/>
  <c r="C18" i="51"/>
  <c r="D17" i="51"/>
  <c r="E17" i="51" s="1"/>
  <c r="C17" i="51"/>
  <c r="C15" i="51" s="1"/>
  <c r="D16" i="51"/>
  <c r="E13" i="51"/>
  <c r="G13" i="51" s="1"/>
  <c r="C13" i="51"/>
  <c r="E12" i="51"/>
  <c r="G12" i="51" s="1"/>
  <c r="F12" i="51"/>
  <c r="G2" i="37"/>
  <c r="Q6" i="37"/>
  <c r="F3" i="37"/>
  <c r="H3" i="37"/>
  <c r="I3" i="37"/>
  <c r="J3" i="37"/>
  <c r="L3" i="37"/>
  <c r="M3" i="37"/>
  <c r="P4" i="37"/>
  <c r="P3" i="37" s="1"/>
  <c r="N4" i="37"/>
  <c r="N3" i="37" s="1"/>
  <c r="Q5" i="37"/>
  <c r="G4" i="37"/>
  <c r="G3" i="37" s="1"/>
  <c r="O5" i="37"/>
  <c r="K5" i="37"/>
  <c r="N5" i="37"/>
  <c r="E5" i="37"/>
  <c r="G5" i="37"/>
  <c r="O4" i="37"/>
  <c r="O3" i="37" s="1"/>
  <c r="L6" i="37"/>
  <c r="L7" i="37" s="1"/>
  <c r="E6" i="37"/>
  <c r="M6" i="37"/>
  <c r="M7" i="37" s="1"/>
  <c r="J6" i="37"/>
  <c r="J7" i="37" s="1"/>
  <c r="O6" i="37"/>
  <c r="F6" i="37"/>
  <c r="F7" i="37" s="1"/>
  <c r="P6" i="37"/>
  <c r="I6" i="37"/>
  <c r="I7" i="37" s="1"/>
  <c r="N6" i="37"/>
  <c r="K6" i="37"/>
  <c r="G6" i="37"/>
  <c r="Q4" i="37"/>
  <c r="Q3" i="37" s="1"/>
  <c r="E4" i="37"/>
  <c r="K4" i="37"/>
  <c r="K3" i="37" s="1"/>
  <c r="D15" i="51" l="1"/>
  <c r="D11" i="51" s="1"/>
  <c r="F17" i="51"/>
  <c r="C14" i="51"/>
  <c r="C11" i="51"/>
  <c r="C10" i="51" s="1"/>
  <c r="F13" i="51"/>
  <c r="D10" i="51"/>
  <c r="E16" i="51"/>
  <c r="E7" i="37"/>
  <c r="O7" i="37"/>
  <c r="G7" i="37"/>
  <c r="D19" i="51"/>
  <c r="E19" i="51" s="1"/>
  <c r="F19" i="51" s="1"/>
  <c r="P7" i="37"/>
  <c r="K7" i="37"/>
  <c r="E3" i="37"/>
  <c r="N7" i="37"/>
  <c r="D14" i="51"/>
  <c r="G16" i="51" l="1"/>
  <c r="F16" i="51"/>
  <c r="E15" i="51"/>
  <c r="E18" i="51"/>
  <c r="G18" i="51" s="1"/>
  <c r="G19" i="51"/>
  <c r="G15" i="51" l="1"/>
  <c r="F15" i="51"/>
  <c r="E11" i="51"/>
  <c r="E10" i="51" s="1"/>
  <c r="J10" i="52" s="1"/>
  <c r="E14" i="51"/>
  <c r="G14" i="51" s="1"/>
  <c r="F18" i="51"/>
  <c r="F11" i="51" l="1"/>
  <c r="G11" i="51"/>
  <c r="G10" i="51"/>
  <c r="F10" i="51"/>
  <c r="F14"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17" authorId="0" shapeId="0" xr:uid="{00000000-0006-0000-0100-000001000000}">
      <text>
        <r>
          <rPr>
            <b/>
            <sz val="9"/>
            <color indexed="81"/>
            <rFont val="Tahoma"/>
            <family val="2"/>
          </rPr>
          <t>Windows User:</t>
        </r>
        <r>
          <rPr>
            <sz val="9"/>
            <color indexed="81"/>
            <rFont val="Tahoma"/>
            <family val="2"/>
          </rPr>
          <t xml:space="preserve">
thu tiền sử dụng đất, thu tiền cấp quyền khai thác khoáng sản, tài nguyên nước; thu khác ngân sách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13" authorId="0" shapeId="0" xr:uid="{00000000-0006-0000-0200-000001000000}">
      <text>
        <r>
          <rPr>
            <b/>
            <sz val="9"/>
            <color indexed="81"/>
            <rFont val="Tahoma"/>
            <family val="2"/>
          </rPr>
          <t>Windows User:</t>
        </r>
        <r>
          <rPr>
            <sz val="9"/>
            <color indexed="81"/>
            <rFont val="Tahoma"/>
            <family val="2"/>
          </rPr>
          <t xml:space="preserve">
thu tiền sử dụng đất; thu tiền cấp quyền khai thác khoáng sản, tài nguyên nước; thu khác ngân sách</t>
        </r>
      </text>
    </comment>
    <comment ref="C26" authorId="0" shapeId="0" xr:uid="{00000000-0006-0000-0200-000002000000}">
      <text>
        <r>
          <rPr>
            <b/>
            <sz val="9"/>
            <color indexed="81"/>
            <rFont val="Tahoma"/>
            <family val="2"/>
          </rPr>
          <t>Windows User:</t>
        </r>
        <r>
          <rPr>
            <sz val="9"/>
            <color indexed="81"/>
            <rFont val="Tahoma"/>
            <family val="2"/>
          </rPr>
          <t xml:space="preserve">
3255rtr tăng thu 5% so với tỉnh giao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D63" authorId="0" shapeId="0" xr:uid="{00000000-0006-0000-0400-000001000000}">
      <text>
        <r>
          <rPr>
            <b/>
            <sz val="9"/>
            <color indexed="81"/>
            <rFont val="Tahoma"/>
            <family val="2"/>
          </rPr>
          <t>Windows User:</t>
        </r>
        <r>
          <rPr>
            <sz val="9"/>
            <color indexed="81"/>
            <rFont val="Tahoma"/>
            <family val="2"/>
          </rPr>
          <t xml:space="preserve">
bố trí thấp do theo số của bộ</t>
        </r>
      </text>
    </comment>
    <comment ref="E63" authorId="0" shapeId="0" xr:uid="{00000000-0006-0000-0400-000002000000}">
      <text>
        <r>
          <rPr>
            <b/>
            <sz val="9"/>
            <color indexed="81"/>
            <rFont val="Tahoma"/>
            <family val="2"/>
          </rPr>
          <t>Windows User:</t>
        </r>
        <r>
          <rPr>
            <sz val="9"/>
            <color indexed="81"/>
            <rFont val="Tahoma"/>
            <family val="2"/>
          </rPr>
          <t xml:space="preserve">
bố trí thấp do theo số của bộ</t>
        </r>
      </text>
    </comment>
  </commentList>
</comments>
</file>

<file path=xl/sharedStrings.xml><?xml version="1.0" encoding="utf-8"?>
<sst xmlns="http://schemas.openxmlformats.org/spreadsheetml/2006/main" count="918" uniqueCount="524">
  <si>
    <t>Đơn vị: Triệu đồng</t>
  </si>
  <si>
    <t>STT</t>
  </si>
  <si>
    <t>Nội dung</t>
  </si>
  <si>
    <t>A</t>
  </si>
  <si>
    <t>B</t>
  </si>
  <si>
    <t>CHI CÂN ĐỐI NSĐP</t>
  </si>
  <si>
    <t>C</t>
  </si>
  <si>
    <t>I</t>
  </si>
  <si>
    <t>II</t>
  </si>
  <si>
    <t>-</t>
  </si>
  <si>
    <t>III</t>
  </si>
  <si>
    <t>Tuyệt đối</t>
  </si>
  <si>
    <t>Tương đối (%)</t>
  </si>
  <si>
    <t>TỔNG CHI NSĐP</t>
  </si>
  <si>
    <t>Chi đầu tư phát triển (1)</t>
  </si>
  <si>
    <t xml:space="preserve">Chi đầu tư cho các dự án </t>
  </si>
  <si>
    <t>Trong đó: Chia theo lĩnh vực</t>
  </si>
  <si>
    <t>Chi giáo dục - đào tạo và dạy nghề</t>
  </si>
  <si>
    <t xml:space="preserve">Chi khoa học và công nghệ </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</si>
  <si>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</si>
  <si>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</si>
  <si>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</si>
  <si>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</si>
  <si>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</si>
  <si>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Chi thường xuyên</t>
  </si>
  <si>
    <t>IV</t>
  </si>
  <si>
    <t>V</t>
  </si>
  <si>
    <t>VI</t>
  </si>
  <si>
    <t>Chi tạo nguồn, điều chỉnh tiền lương</t>
  </si>
  <si>
    <t>CHI CÁC CHƯƠNG TRÌNH MỤC TIÊU</t>
  </si>
  <si>
    <t>CHI CHUYỂN NGUỒN SANG NĂM SAU</t>
  </si>
  <si>
    <t>Thu NSĐP hưởng 100%</t>
  </si>
  <si>
    <t>Thu bổ sung cân đối ngân sách</t>
  </si>
  <si>
    <t>Thu bổ sung có mục tiêu</t>
  </si>
  <si>
    <t>Thu kết dư</t>
  </si>
  <si>
    <t>Thu chuyển nguồn từ năm trước chuyển sang</t>
  </si>
  <si>
    <t>Chi chuyển nguồn sang năm sau</t>
  </si>
  <si>
    <t xml:space="preserve"> Chi sự nghiệp kinh tế</t>
  </si>
  <si>
    <t xml:space="preserve"> - Chi sự nghiệp Nông - lâm nghiệp (bao gồm KP Trung tâm dịch vụ nông nghiệp, KP khuyến nông viên xã, bản)</t>
  </si>
  <si>
    <t xml:space="preserve"> - Chi sự nghiệp giao thông, công nghiệp</t>
  </si>
  <si>
    <t xml:space="preserve"> - Kinh phí thực hiện nhiệm vụ công ích </t>
  </si>
  <si>
    <t xml:space="preserve"> Chi sự nghiệp Giáo dục </t>
  </si>
  <si>
    <t xml:space="preserve">  - Kinh phí thực hiện chính sách học sinh bán trú, hỗ trợ gạo theo NĐ 116</t>
  </si>
  <si>
    <t xml:space="preserve">  - Kinh phí thực hiện chính sách nước sinh hoạt theo NQ 58/2017/NQ-HĐND</t>
  </si>
  <si>
    <t xml:space="preserve">  - Kinh phí thực hiện chính sách khuyết tật theo TTLT số 42/2013/TTLT-BLĐTBXH-BYT-BTC-BGDĐT</t>
  </si>
  <si>
    <t xml:space="preserve">  - Kinh phí hoạt động trung tâm học tập cộng đồng</t>
  </si>
  <si>
    <t xml:space="preserve"> Chi sự nghiệp Y tế - phòng chống dịch</t>
  </si>
  <si>
    <t xml:space="preserve"> Chi sự nghiệp Văn hoá - thông tin, Thể dục - thể thao, Truyền thanh truyền hình</t>
  </si>
  <si>
    <t xml:space="preserve"> - Kinh phí hỗ trợ hoạt động đội văn nghệ bản, tiểu khu, tổ dân phố</t>
  </si>
  <si>
    <t xml:space="preserve"> Chi đảm bảo xã hội</t>
  </si>
  <si>
    <t xml:space="preserve"> - KP hỗ trợ tiền điện cho hộ nghèo, hộ chính sách xã hội</t>
  </si>
  <si>
    <t xml:space="preserve"> Chi quản lý hành chính</t>
  </si>
  <si>
    <t xml:space="preserve">  Kinh phí huyện uỷ, Thành uỷ</t>
  </si>
  <si>
    <t xml:space="preserve"> Chi quản lý nhà nước cấp huyện, thành phố</t>
  </si>
  <si>
    <t xml:space="preserve">  Kinh phí Đoàn thể, Hội cấp huyện, thành phố</t>
  </si>
  <si>
    <t xml:space="preserve"> Chi trung tâm chính trị huyện, thành phố</t>
  </si>
  <si>
    <t xml:space="preserve"> - Kinh phí đào tạo lớp sơ cấp lý luận chính trị</t>
  </si>
  <si>
    <t xml:space="preserve"> - Kinh phí đào tạo lớp Trung cấp LLCT-HC</t>
  </si>
  <si>
    <t xml:space="preserve"> - Kinh phí bồi dưỡng quốc phòng an ninh đối tượng 4</t>
  </si>
  <si>
    <t xml:space="preserve"> Chi An ninh - Quốc phòng và đối ngoại</t>
  </si>
  <si>
    <t xml:space="preserve">  - Kinh phí công tác biên giới; bảo vệ mốc giới</t>
  </si>
  <si>
    <t xml:space="preserve">  - Kinh phí thực hiện Luật Dân quân tự vệ</t>
  </si>
  <si>
    <t xml:space="preserve">  - Kinh phí chuyển hóa địa bàn trọng điểm, phức tạp về ANTT theo NQ 114</t>
  </si>
  <si>
    <t xml:space="preserve"> Chi khác ngân sách</t>
  </si>
  <si>
    <t xml:space="preserve"> - Dự phòng Ngân sách cấp huyện, thành phố</t>
  </si>
  <si>
    <t xml:space="preserve"> - Dự phòng Ngân sách cấp xã, phường, thị trấn</t>
  </si>
  <si>
    <t xml:space="preserve"> Chi đầu tư XDCB tập trung</t>
  </si>
  <si>
    <t xml:space="preserve"> Đầu tư từ nguồn thu sử dụng đất</t>
  </si>
  <si>
    <t>Trong đó</t>
  </si>
  <si>
    <t>Phụ lục số 01</t>
  </si>
  <si>
    <t>Phụ lục số 02</t>
  </si>
  <si>
    <t>CCTL</t>
  </si>
  <si>
    <t>50% Nguồn tăng thu 5% so với dự toán tỉnh giao</t>
  </si>
  <si>
    <t xml:space="preserve"> Dự phòng ngân sách</t>
  </si>
  <si>
    <t>Chi tạo nguồn, điều chỉnh tiền lương (từ 50% tăng thu)</t>
  </si>
  <si>
    <t>NS cấp huyện</t>
  </si>
  <si>
    <t>NS cấp xã</t>
  </si>
  <si>
    <t>50% Nguồn tăng thu so với dự toán tỉnh giao (sau khi trừ bổ sung dự phòng NS cấp huyện)</t>
  </si>
  <si>
    <t>Tổng số</t>
  </si>
  <si>
    <t>Tên đơn vị</t>
  </si>
  <si>
    <t>TỔNG SỐ</t>
  </si>
  <si>
    <t>Số tiền</t>
  </si>
  <si>
    <t>TỔNG CHI NGÂN SÁCH</t>
  </si>
  <si>
    <t xml:space="preserve">CHI BỔ SUNG CÂN ĐỐI CHO NGÂN SÁCH CẤP DƯỚI </t>
  </si>
  <si>
    <t>Biểu mẫu số 35- NĐ 31</t>
  </si>
  <si>
    <t>Chi trả nợ lãi do chính quyền địa phương vay (1)</t>
  </si>
  <si>
    <t>Chi bổ sung quỹ dự trữ tài chính (1)</t>
  </si>
  <si>
    <t>Chi dự phòng ngân sách</t>
  </si>
  <si>
    <t>Chi chương trình MTQG</t>
  </si>
  <si>
    <t>Chi chuyển nguồn sang ngân sách năm sau</t>
  </si>
  <si>
    <t>Chi đầu tư phát triển</t>
  </si>
  <si>
    <t>CHI ĐẦU TƯ XDCB</t>
  </si>
  <si>
    <t>CHI THƯỜNG XUYÊN</t>
  </si>
  <si>
    <t>Chi khoa học và công nghệ</t>
  </si>
  <si>
    <t>Chi quốc phòng</t>
  </si>
  <si>
    <t>Chi an ninh và trật tự an toàn xã hội</t>
  </si>
  <si>
    <t>Chi y tế, dân số và gia đình</t>
  </si>
  <si>
    <t>Chi bảo vệ môi trường</t>
  </si>
  <si>
    <t>Chi các hoạt động kinh tế</t>
  </si>
  <si>
    <t>Chi hoạt động của cơ quan quản lý nhà nước, đảng, đoàn thể</t>
  </si>
  <si>
    <t>Chi bảo đảm xã hội</t>
  </si>
  <si>
    <t>Chi giao thông</t>
  </si>
  <si>
    <t>Chi nông nghiệp, lâm nghiệp, thủy lợi, thủy sản</t>
  </si>
  <si>
    <t>Chi văn hóa thông tin - Thể dục thể thao; Chi phát thanh, truyền hình, thông tấn</t>
  </si>
  <si>
    <t>Chi thường xuyên khác</t>
  </si>
  <si>
    <t xml:space="preserve"> - Kinh phí thực hiện chính sách bảo vệ đất trồng lúa theo Nghị định 62/2019/NĐ-CP</t>
  </si>
  <si>
    <t xml:space="preserve"> - Kinh phí thực hiện chính sách hỗ trợ đầu tư cơ sở sơ chế, chế biến, bảo quản nông sản theo Quyết định số 1818/QĐ-UBND ngày 28/7/2021 của UBND tỉnh</t>
  </si>
  <si>
    <t xml:space="preserve"> - Kinh phí hỗ trợ chiếu sáng đường nội bản trong đô thị</t>
  </si>
  <si>
    <t xml:space="preserve"> - Kinh phí chính sách khuyến khích đầu tư vào nông nghiệp  nông thôn theo Nghị quyết 128/2020/NQ-HĐND</t>
  </si>
  <si>
    <t xml:space="preserve"> - Kinh phí duy tu bảo dưỡng tuyến đường huyện, xã</t>
  </si>
  <si>
    <t xml:space="preserve">  - Kinh phí thực hiện Nghị định số 81/2021/NĐ-CP</t>
  </si>
  <si>
    <t xml:space="preserve">  - Hỗ trợ học sinh qua sông, hồ theo NQ 129/2015/NQ-HĐND</t>
  </si>
  <si>
    <t xml:space="preserve">  - Hỗ trợ ăn trưa đối với trẻ mẫu giáo và chính sách với giáo viên mầm non theo Nghị định 105/2020/NĐ-CP</t>
  </si>
  <si>
    <t xml:space="preserve">  - Kinh phí thực hiện chính sách hỗ trợ tổ chức nấu ăn theo Nghị quyết 20, 140/2020/NQ-HĐND</t>
  </si>
  <si>
    <t xml:space="preserve">  - Kinh phí thực hiện chính sách khuyến học theo NQ 124/2019/NQ-HĐND</t>
  </si>
  <si>
    <t xml:space="preserve">  - Kinh phí thực hiện Nghi định 57/2017/NĐ-CP</t>
  </si>
  <si>
    <t>- Kinh phí mua máy phát truyền hình số mặt đất</t>
  </si>
  <si>
    <t xml:space="preserve"> - KP thực hiện chính sách trợ giúp xã hội cho các đối tượng BTXH theo Nghị định 20/2021/NĐ-CP</t>
  </si>
  <si>
    <t xml:space="preserve">  - Kinh phí trang bị phương tiện PCCC&amp;CHCN theo Nghị quyết 217/NQ-HĐND ngày 30/10/2020</t>
  </si>
  <si>
    <t xml:space="preserve"> - Kinh phí phòng chống và kiểm soát ma tuý</t>
  </si>
  <si>
    <t>CTMTQG phát triển KTXH vùng đồng bào DTTS&amp;MN</t>
  </si>
  <si>
    <t>Vốn đầu tư</t>
  </si>
  <si>
    <t>Vốn sự nghiệp</t>
  </si>
  <si>
    <t>CTMTQG giảm nghèo bền vững</t>
  </si>
  <si>
    <t>CTMTQG xây dựng nông thôn mới</t>
  </si>
  <si>
    <t>Kinh phí đối ứng thực hiện các CTMTQG</t>
  </si>
  <si>
    <t xml:space="preserve">  - Kinh phí thực hiện Nghi định 76/2019/NĐ-CP</t>
  </si>
  <si>
    <t>Tiết kiệm chi</t>
  </si>
  <si>
    <t>VII</t>
  </si>
  <si>
    <t>Dự toán năm 2023</t>
  </si>
  <si>
    <t>Dự toán năm 2024 tỉnh giao</t>
  </si>
  <si>
    <t>Dự toán năm 2024 HĐND huyện giao</t>
  </si>
  <si>
    <t>Ước thực hiện năm 2023</t>
  </si>
  <si>
    <t>Kinh phí duy trì khuôn viên đền thờ Đại tướng Võ Nguyên Giáp</t>
  </si>
  <si>
    <t xml:space="preserve"> - Kinh phí diễn tập phòng thủ</t>
  </si>
  <si>
    <t>Thu từ cấp dưới nộp lên</t>
  </si>
  <si>
    <t xml:space="preserve">  - Kinh phí giáo viên tuyển mới </t>
  </si>
  <si>
    <t>DỰ TOÁN CHI NGÂN SÁCH ĐỊA PHƯƠNG THEO CƠ CẤU CHI NĂM 2024</t>
  </si>
  <si>
    <t>tỉnh giao</t>
  </si>
  <si>
    <t>giao đầu năm</t>
  </si>
  <si>
    <t>Số còn lại</t>
  </si>
  <si>
    <t>tiết kiệm chi</t>
  </si>
  <si>
    <t>huyen giao</t>
  </si>
  <si>
    <t>Chi từ nguồn thu sử dụng đất</t>
  </si>
  <si>
    <t>Chi từ nguồn thu tiền sử dụng đất</t>
  </si>
  <si>
    <t>(Biểu mẫu số 34 - NĐ 31)</t>
  </si>
  <si>
    <t>Biểu mẫu số 37- NĐ 31</t>
  </si>
  <si>
    <t>Trường MN Thị Trấn</t>
  </si>
  <si>
    <t>Trường MN Huy Bắc</t>
  </si>
  <si>
    <t>Trường MN Tường Hạ</t>
  </si>
  <si>
    <t>Trường MN Quang Huy</t>
  </si>
  <si>
    <t>Trường MN Huy Hạ</t>
  </si>
  <si>
    <t>Trường MN Huy Tân</t>
  </si>
  <si>
    <t>Trường MN Tường Thượng</t>
  </si>
  <si>
    <t>Trường TH và THCS Tường Thượng II</t>
  </si>
  <si>
    <t>Trường MN Huy Tường</t>
  </si>
  <si>
    <t>Trường MN Mường Do</t>
  </si>
  <si>
    <t>Trường MN Hoa Đào Suối Bau</t>
  </si>
  <si>
    <t>Trường MN Bình Minh Đá Đỏ</t>
  </si>
  <si>
    <t>Trường MN Mường Thải</t>
  </si>
  <si>
    <t>Trường MN Tân Phong</t>
  </si>
  <si>
    <t>Trường MN Phong Lan Nam Phong</t>
  </si>
  <si>
    <t>Trường MN Sập Xa</t>
  </si>
  <si>
    <t>Trường MN Thủy Tiên Tường Tiến</t>
  </si>
  <si>
    <t>Trường MN Mường Lang</t>
  </si>
  <si>
    <t>Trường MN Tân Lang</t>
  </si>
  <si>
    <t>Trường MN Ban Mai Suối Tọ</t>
  </si>
  <si>
    <t>Trường MN Hoa Ban Mường Bang</t>
  </si>
  <si>
    <t>Trường MN Mường Cơi</t>
  </si>
  <si>
    <t>Trường MN Đà Giang Tường Phong</t>
  </si>
  <si>
    <t>Trường MN Tường Phù</t>
  </si>
  <si>
    <t>Trường MN Sơn Ca Bắc Phong</t>
  </si>
  <si>
    <t>Trường Tiểu học Thị trấn</t>
  </si>
  <si>
    <t>Trường Tiểu học Quang Huy</t>
  </si>
  <si>
    <t>Trường PTDTBT Tiểu học Suối Tọ</t>
  </si>
  <si>
    <t>Trường Tiểu học Mường Cơi</t>
  </si>
  <si>
    <t>Trường THCS Thị Trấn</t>
  </si>
  <si>
    <t>Trường THCS Võ Thị Sáu</t>
  </si>
  <si>
    <t>Trường THCS Quang Huy</t>
  </si>
  <si>
    <t xml:space="preserve">Trường THCS Mường Cơi </t>
  </si>
  <si>
    <t>Trường TH&amp;THCS Huy Hạ</t>
  </si>
  <si>
    <t>Trường TH&amp;THCS Tường Phù</t>
  </si>
  <si>
    <t>Trường TH&amp;THCS Huy Tường</t>
  </si>
  <si>
    <t xml:space="preserve">Trường TH và THCS Tường Thượng 1 </t>
  </si>
  <si>
    <t>Trường TH&amp;THCS Tân Phong</t>
  </si>
  <si>
    <t>Trường TH&amp;THCS Tường Hạ</t>
  </si>
  <si>
    <t>Trường TH&amp;THCS Tân Lang</t>
  </si>
  <si>
    <t>Trường  PTDTBT TH&amp;THCS Mường Thải</t>
  </si>
  <si>
    <t>Trường TH&amp;THCS Sập Xa</t>
  </si>
  <si>
    <t>Trường TH &amp; THCS Huy Tân</t>
  </si>
  <si>
    <t>Trường TH&amp;THCS Mường Do</t>
  </si>
  <si>
    <t>Trường TH&amp;THCS Suối Bau</t>
  </si>
  <si>
    <t>Trường PTDTBT TH&amp;THCS Suối Tọ</t>
  </si>
  <si>
    <t>Trường TH&amp;THCS Đá Đỏ</t>
  </si>
  <si>
    <t>Trường TH&amp;THCS Tường Tiến</t>
  </si>
  <si>
    <t>Trường TH&amp;THCS Tường Phong</t>
  </si>
  <si>
    <t>Trường TH&amp;THCS Nam Phong</t>
  </si>
  <si>
    <t>Trường TH&amp;THCS Huy Bắc</t>
  </si>
  <si>
    <t>Trường TH&amp;THCS Bắc Phong</t>
  </si>
  <si>
    <t>Trường TH&amp;THCS Huy Thượng</t>
  </si>
  <si>
    <t>Trường MN Huy Thượng</t>
  </si>
  <si>
    <t>Trường TH&amp;THCS Mường Lang</t>
  </si>
  <si>
    <t>Trường PTDTBT TH&amp;THCS Mường Bang</t>
  </si>
  <si>
    <t>Trường PTDTBTTH&amp;THCS Kim Bon</t>
  </si>
  <si>
    <t>Trường MN Ánh Sao Kim Bon</t>
  </si>
  <si>
    <t>Trường THCS Gia Phù</t>
  </si>
  <si>
    <t>Trường MN Gia Phù</t>
  </si>
  <si>
    <t>Trường Tiểu học Gia Phù</t>
  </si>
  <si>
    <t>DỰ TOÁN THU NGÂN SÁCH ĐỊA PHƯƠNG NĂM 2024</t>
  </si>
  <si>
    <t xml:space="preserve">So sánh </t>
  </si>
  <si>
    <t>4=3/1</t>
  </si>
  <si>
    <t>5=3/2</t>
  </si>
  <si>
    <t>TỔNG NGUỒN THU NSĐP</t>
  </si>
  <si>
    <t>Thu ngân sách nhà nước trên địa bàn (Thu nội địa)</t>
  </si>
  <si>
    <t>Trong đó: + Điều tiết ngân sách TW</t>
  </si>
  <si>
    <t xml:space="preserve">               + Điều tiết Ngân sách tỉnh</t>
  </si>
  <si>
    <t xml:space="preserve"> Thu NSĐP được hưởng</t>
  </si>
  <si>
    <t>Các khoản thu cân đối NSĐP Được hưởng</t>
  </si>
  <si>
    <t>Thu NSĐP hưởng từ các khoản thu phân chia</t>
  </si>
  <si>
    <t xml:space="preserve">Thu bổ sung từ ngân sách cấp trên </t>
  </si>
  <si>
    <t>-Thu bổ sung cân đối ngân sách</t>
  </si>
  <si>
    <t>-Thu bổ sung có mục tiêu</t>
  </si>
  <si>
    <t>Thu từ quỹ dự trữ tài chính</t>
  </si>
  <si>
    <t>Thu viên trợ</t>
  </si>
  <si>
    <t>(Biểu mẫu số 15-NĐ31)</t>
  </si>
  <si>
    <t>CÂN ĐỐI NGÂN SÁCH HUYỆN NĂM 2024</t>
  </si>
  <si>
    <t>Dự  toán năm 2024 tỉnh giao</t>
  </si>
  <si>
    <t>5=4/1</t>
  </si>
  <si>
    <t>6=4/3</t>
  </si>
  <si>
    <t>Thu ngân sách nhà nước trên địa bàn</t>
  </si>
  <si>
    <t>+</t>
  </si>
  <si>
    <t>Các khoản đóng góp</t>
  </si>
  <si>
    <t>VIII</t>
  </si>
  <si>
    <t xml:space="preserve">Tổng chi cân đối NSĐP </t>
  </si>
  <si>
    <t>Chi trả nợ lãi các khoản do chính quyền địa phương vay (2)</t>
  </si>
  <si>
    <t>Chi bổ sung quỹ dự trữ tài chính (2)</t>
  </si>
  <si>
    <t>Dự phòng ngân sách</t>
  </si>
  <si>
    <t>50% Nguồn tăng thu so với dự toán tỉnh giao  bổ sung nhiệm vụ ps (nếu đạt)</t>
  </si>
  <si>
    <t xml:space="preserve">Chi các chương trình mục tiêu </t>
  </si>
  <si>
    <t>Chi các chương trình mục tiêu quốc gia</t>
  </si>
  <si>
    <t>Chi các chương trình mục tiêu, nhiệm vụ</t>
  </si>
  <si>
    <t>Chi nộp trả ns cấp trên</t>
  </si>
  <si>
    <t>BỘI CHI NSĐP/BỘI THU NSĐP (2)</t>
  </si>
  <si>
    <t>D</t>
  </si>
  <si>
    <t>CHI TRẢ NỢ GỐC CỦA NSĐP (2)</t>
  </si>
  <si>
    <t>Từ nguồn vay để trả nợ gốc</t>
  </si>
  <si>
    <t>Từ nguồn bội thu, tăng thu, tiết kiệm chi, kết dư ngân sách cấp tỉnh</t>
  </si>
  <si>
    <t>E</t>
  </si>
  <si>
    <t>TỔNG MỨC VAY CỦA NSĐP (2)</t>
  </si>
  <si>
    <t>Vay để bù đắp bội chi</t>
  </si>
  <si>
    <t>Vay để trả nợ gốc</t>
  </si>
  <si>
    <r>
      <t xml:space="preserve">Ghi chú: </t>
    </r>
    <r>
      <rPr>
        <i/>
        <sz val="10"/>
        <rFont val="Arial"/>
        <family val="2"/>
      </rPr>
      <t>(1) Năm đầu thời kỳ ổn định ngân sách, dự toán chi đầu tư phát triển ngân sách địa phương được xác định bằng định mức phân bổ chi đầu tư phát triển do Ủy ban thường vụ Quốc hội quyết định cộng với (+) số bội chi ngân sách địa phương (nếu có) hoặc trừ đi (-) số bội thu ngân sách địa phương và chi trả nợ lãi (nếu có).</t>
    </r>
  </si>
  <si>
    <t>(2) Theo quy định tại Điều 7, Điều 11 Luật NSNN, ngân sách huyện, xã không có nhiệm vụ chi trả nợ lãi vay, thu - chi quỹ dự trữ tài chính, bội chi NSĐP, vay và chi trả nợ gốc.</t>
  </si>
  <si>
    <t>(3) Đối với các chỉ tiêu thu NSĐP, so sánh dự toán năm kế hoạch với ước thực hiện năm hiện hành. Đối với các chỉ tiêu chi NSĐP, so sánh dự toán năm kế hoạch với dự toán năm hiện hành.</t>
  </si>
  <si>
    <t>(Biểu mẫu số 17- NĐ 31)</t>
  </si>
  <si>
    <t>So sánh</t>
  </si>
  <si>
    <t>Tỉnh giao</t>
  </si>
  <si>
    <t>huyện giao</t>
  </si>
  <si>
    <t>4=2-1</t>
  </si>
  <si>
    <t>5=3-1</t>
  </si>
  <si>
    <t>6=2/1</t>
  </si>
  <si>
    <t>7=3/1</t>
  </si>
  <si>
    <t>Phụ lục số 05.1</t>
  </si>
  <si>
    <t>(Biểu mẫu số 17 - NĐ 31)</t>
  </si>
  <si>
    <t>Cải cách tiền lương</t>
  </si>
  <si>
    <t>- Kinh phí hỗ trợ mua sắm, sửa chữa trường lớp học</t>
  </si>
  <si>
    <t>Phụ lục 05.2</t>
  </si>
  <si>
    <t xml:space="preserve"> - Kinh phí hỗ trợ mua sắm, sửa chữa trường lớp học</t>
  </si>
  <si>
    <t>(Kèm theo Quyết định số 2456/QĐ-UBND ngày 18/12/2023 của UBND huyện Phù Yên)</t>
  </si>
  <si>
    <t>2.1</t>
  </si>
  <si>
    <t>2.2</t>
  </si>
  <si>
    <t>2.3</t>
  </si>
  <si>
    <t>2.4</t>
  </si>
  <si>
    <t>2.5</t>
  </si>
  <si>
    <t>2.6</t>
  </si>
  <si>
    <t>2.7</t>
  </si>
  <si>
    <t>2.9</t>
  </si>
  <si>
    <t>Tổng cộng</t>
  </si>
  <si>
    <t>DỰ TOÁN THU, CHI NGÂN SÁCH NĂM 2024</t>
  </si>
  <si>
    <t>Đơn vị Trường MN Thị Trấn</t>
  </si>
  <si>
    <t xml:space="preserve"> Trường MN Huy Bắc</t>
  </si>
  <si>
    <t xml:space="preserve"> Trường MN Tường Hạ</t>
  </si>
  <si>
    <t xml:space="preserve"> Trường MN Quang Huy</t>
  </si>
  <si>
    <t xml:space="preserve"> Trường MN Huy Hạ</t>
  </si>
  <si>
    <t xml:space="preserve"> Trường MN Huy Tân</t>
  </si>
  <si>
    <t xml:space="preserve"> Trường MN Tường Thượng</t>
  </si>
  <si>
    <t xml:space="preserve"> Trường TH và THCS Tường Thượng II</t>
  </si>
  <si>
    <t xml:space="preserve"> Trường MN Huy Tường</t>
  </si>
  <si>
    <t xml:space="preserve"> Trường MN Mường Do</t>
  </si>
  <si>
    <t xml:space="preserve"> Trường MN Hoa Đào Suối Bau</t>
  </si>
  <si>
    <t xml:space="preserve"> Trường MN Bình Minh Đá Đỏ</t>
  </si>
  <si>
    <t xml:space="preserve"> Trường MN Mường Thải</t>
  </si>
  <si>
    <t xml:space="preserve"> Trường MN Tân Phong</t>
  </si>
  <si>
    <t xml:space="preserve"> Trường MN Phong Lan Nam Phong</t>
  </si>
  <si>
    <t xml:space="preserve"> Trường MN Sập Xa</t>
  </si>
  <si>
    <t xml:space="preserve"> Trường MN Thủy Tiên Tường Tiến</t>
  </si>
  <si>
    <t xml:space="preserve"> Trường MN Mường Lang</t>
  </si>
  <si>
    <t xml:space="preserve"> Trường MN Tân Lang</t>
  </si>
  <si>
    <t xml:space="preserve"> Trường MN Ban Mai Suối Tọ</t>
  </si>
  <si>
    <t xml:space="preserve"> Trường MN Hoa Ban Mường Bang</t>
  </si>
  <si>
    <t xml:space="preserve"> Trường MN Mường Cơi</t>
  </si>
  <si>
    <t xml:space="preserve"> Trường MN Đà Giang Tường Phong</t>
  </si>
  <si>
    <t xml:space="preserve"> Trường MN Tường Phù</t>
  </si>
  <si>
    <t xml:space="preserve"> Trường MN Sơn Ca Bắc Phong</t>
  </si>
  <si>
    <t xml:space="preserve"> Trường Tiểu học Thị trấn</t>
  </si>
  <si>
    <t xml:space="preserve"> Trường Tiểu học Quang Huy</t>
  </si>
  <si>
    <t xml:space="preserve"> Trường PTDTBT Tiểu học Suối Tọ</t>
  </si>
  <si>
    <t xml:space="preserve"> Trường Tiểu học Mường Cơi</t>
  </si>
  <si>
    <t xml:space="preserve"> Trường THCS Thị Trấn</t>
  </si>
  <si>
    <t xml:space="preserve"> Trường THCS Võ Thị Sáu</t>
  </si>
  <si>
    <t xml:space="preserve"> Trường THCS Quang Huy</t>
  </si>
  <si>
    <t xml:space="preserve"> Trường THCS Mường Cơi </t>
  </si>
  <si>
    <t xml:space="preserve"> Trường TH&amp;THCS Huy Hạ</t>
  </si>
  <si>
    <t xml:space="preserve"> Trường TH&amp;THCS Tường Phù</t>
  </si>
  <si>
    <t xml:space="preserve"> Trường TH&amp;THCS Huy Tường</t>
  </si>
  <si>
    <t xml:space="preserve"> Trường TH và THCS Tường Thượng 1 </t>
  </si>
  <si>
    <t xml:space="preserve"> Trường TH&amp;THCS Tân Phong</t>
  </si>
  <si>
    <t xml:space="preserve"> Trường TH&amp;THCS Tường Hạ</t>
  </si>
  <si>
    <t xml:space="preserve"> Trường TH&amp;THCS Tân Lang</t>
  </si>
  <si>
    <t xml:space="preserve"> Trường  PTDTBT TH&amp;THCS Mường Thải</t>
  </si>
  <si>
    <t xml:space="preserve"> Trường TH&amp;THCS Sập Xa</t>
  </si>
  <si>
    <t xml:space="preserve"> Trường TH &amp; THCS Huy Tân</t>
  </si>
  <si>
    <t xml:space="preserve"> Trường TH&amp;THCS Mường Do</t>
  </si>
  <si>
    <t xml:space="preserve"> Trường TH&amp;THCS Suối Bau</t>
  </si>
  <si>
    <t xml:space="preserve"> Trường TH&amp;THCS Đá Đỏ</t>
  </si>
  <si>
    <t xml:space="preserve"> Trường TH&amp;THCS Tường Tiến</t>
  </si>
  <si>
    <t xml:space="preserve"> Trường TH&amp;THCS Tường Phong</t>
  </si>
  <si>
    <t xml:space="preserve"> Trường TH&amp;THCS Nam Phong</t>
  </si>
  <si>
    <t xml:space="preserve"> Trường TH&amp;THCS Huy Bắc</t>
  </si>
  <si>
    <t xml:space="preserve"> Trường TH&amp;THCS Bắc Phong</t>
  </si>
  <si>
    <t xml:space="preserve"> Trường TH&amp;THCS Huy Thượng</t>
  </si>
  <si>
    <t xml:space="preserve"> Trường MN Huy Thượng</t>
  </si>
  <si>
    <t xml:space="preserve"> Trường TH&amp;THCS Mường Lang</t>
  </si>
  <si>
    <t xml:space="preserve"> Trường PTDTBT TH&amp;THCS Mường Bang</t>
  </si>
  <si>
    <t xml:space="preserve"> Trường PTDTBTTH&amp;THCS Kim Bon</t>
  </si>
  <si>
    <t xml:space="preserve"> Trường MN Ánh Sao Kim Bon</t>
  </si>
  <si>
    <t xml:space="preserve"> Trường THCS Gia Phù</t>
  </si>
  <si>
    <t xml:space="preserve"> Trường MN Gia Phù</t>
  </si>
  <si>
    <t xml:space="preserve"> Trường Tiểu học Gia Phù</t>
  </si>
  <si>
    <t xml:space="preserve"> </t>
  </si>
  <si>
    <t>Chương 622 Loại 070 Khoản 071</t>
  </si>
  <si>
    <t>Chương 622 Loại 070 Khoản 072</t>
  </si>
  <si>
    <t>Chương 622 Loại 070 Khoản 073</t>
  </si>
  <si>
    <t>Mã QHNS: 1127432</t>
  </si>
  <si>
    <t>Mã QHNS: 1121227</t>
  </si>
  <si>
    <t>Mã QHNS: 1123109</t>
  </si>
  <si>
    <t>Mã QHNS: 1127431</t>
  </si>
  <si>
    <t>Mã QHNS: 1123135</t>
  </si>
  <si>
    <t>Mã QHNS: 1123136</t>
  </si>
  <si>
    <t>Mã QHNS: 1127430</t>
  </si>
  <si>
    <t>Mã QHNS: 1123139</t>
  </si>
  <si>
    <t>Mã QHNS: 1123118</t>
  </si>
  <si>
    <t>Mã QHNS: 1123168</t>
  </si>
  <si>
    <t>Mã QHNS: 1123154</t>
  </si>
  <si>
    <t>Mã QHNS: 1123160</t>
  </si>
  <si>
    <t>Mã QHNS: 1123131</t>
  </si>
  <si>
    <t>Mã QHNS: 1123163</t>
  </si>
  <si>
    <t>Mã QHNS: 1123169</t>
  </si>
  <si>
    <t>Mã QHNS: 1123134</t>
  </si>
  <si>
    <t>Mã QHNS: 1123108</t>
  </si>
  <si>
    <t>Mã QHNS: 1123156</t>
  </si>
  <si>
    <t>Mã QHNS: 1123121</t>
  </si>
  <si>
    <t>Mã QHNS: 1123145</t>
  </si>
  <si>
    <t>Mã QHNS: 1123146</t>
  </si>
  <si>
    <t>Mã QHNS: 1123117</t>
  </si>
  <si>
    <t>Mã QHNS: 1123116</t>
  </si>
  <si>
    <t>Mã QHNS: 1123237</t>
  </si>
  <si>
    <t>Mã QHNS: 1123148</t>
  </si>
  <si>
    <t>Mã QHNS: 1072188</t>
  </si>
  <si>
    <t>Mã QHNS: 1127429</t>
  </si>
  <si>
    <t>Mã QHNS: 1123172</t>
  </si>
  <si>
    <t>Mã QHNS: 1127447</t>
  </si>
  <si>
    <t>Mã QHNS: 1072327</t>
  </si>
  <si>
    <t>Mã QHNS: 1071891</t>
  </si>
  <si>
    <t>Mã QHNS: 1007421</t>
  </si>
  <si>
    <t>Mã QHNS: 1119206</t>
  </si>
  <si>
    <t>Mã QHNS: 1127446</t>
  </si>
  <si>
    <t>Mã QHNS: 1127442</t>
  </si>
  <si>
    <t>Mã QHNS: 1127455</t>
  </si>
  <si>
    <t>Mã QHNS: 1127436</t>
  </si>
  <si>
    <t>Mã QHNS: 1127440</t>
  </si>
  <si>
    <t>Mã QHNS: 1127441</t>
  </si>
  <si>
    <t>Mã QHNS: 1127439</t>
  </si>
  <si>
    <t>Mã QHNS: 1127456</t>
  </si>
  <si>
    <t>Mã QHNS: 1127435</t>
  </si>
  <si>
    <t>Mã QHNS: 1127444</t>
  </si>
  <si>
    <t>Mã QHNS: 1127437</t>
  </si>
  <si>
    <t>Mã QHNS: 1127433</t>
  </si>
  <si>
    <t>Mã QHNS: 1127434</t>
  </si>
  <si>
    <t>Mã QHNS: 1123140</t>
  </si>
  <si>
    <t>Mã QHNS: 1123114</t>
  </si>
  <si>
    <t>Mã QHNS: 1123170</t>
  </si>
  <si>
    <t>Mã QHNS: 1127445</t>
  </si>
  <si>
    <t>Mã QHNS: 1123171</t>
  </si>
  <si>
    <t>Mã QHNS: 1127443</t>
  </si>
  <si>
    <t>Mã QHNS: 1123120</t>
  </si>
  <si>
    <t>Mã QHNS: 1127438</t>
  </si>
  <si>
    <t>Mã QHNS: 1127454</t>
  </si>
  <si>
    <t>Mã QHNS: 1127538</t>
  </si>
  <si>
    <t>Mã QHNS: 1123124</t>
  </si>
  <si>
    <t>Mã QHNS: 1020024</t>
  </si>
  <si>
    <t>Mã QHNS: 1123236</t>
  </si>
  <si>
    <t>Mã QHNS: 1020003</t>
  </si>
  <si>
    <t>Biên chế được giao năm 2023</t>
  </si>
  <si>
    <t>Biên chế được giao năm 2023: 38</t>
  </si>
  <si>
    <t>Biên chế được giao năm 2023: 30</t>
  </si>
  <si>
    <t>Biên chế được giao năm 2023: 34</t>
  </si>
  <si>
    <t>Biên chế được giao năm 2023: 31</t>
  </si>
  <si>
    <t>Biên chế được giao năm 2023: 17</t>
  </si>
  <si>
    <t>Biên chế được giao năm 2023: 22</t>
  </si>
  <si>
    <t>Biên chế được giao năm 2023: 24</t>
  </si>
  <si>
    <t>Biên chế được giao năm 2023: 11</t>
  </si>
  <si>
    <t>Biên chế được giao năm 2023: 28</t>
  </si>
  <si>
    <t>Biên chế được giao năm 2023: 14</t>
  </si>
  <si>
    <t>Biên chế được giao năm 2023: 13</t>
  </si>
  <si>
    <t>Biên chế được giao năm 2023: 16</t>
  </si>
  <si>
    <t>Biên chế được giao năm 2023: 18</t>
  </si>
  <si>
    <t>Biên chế được giao năm 2023: 29</t>
  </si>
  <si>
    <t>Biên chế được giao năm 2023: 37</t>
  </si>
  <si>
    <t>Biên chế được giao năm 2023: 32</t>
  </si>
  <si>
    <t>Biên chế được giao năm 2023: 54</t>
  </si>
  <si>
    <t>Biên chế được giao năm 2023: 63</t>
  </si>
  <si>
    <t>Biên chế được giao năm 2023: 53</t>
  </si>
  <si>
    <t>Biên chế được giao năm 2023: 20</t>
  </si>
  <si>
    <t>Biên chế được giao năm 2023: 27</t>
  </si>
  <si>
    <t>Biên chế được giao năm 2023: 61</t>
  </si>
  <si>
    <t>Biên chế được giao năm 2023: 52</t>
  </si>
  <si>
    <t>Biên chế được giao năm 2023: 33</t>
  </si>
  <si>
    <t>Biên chế được giao năm 2023: 35</t>
  </si>
  <si>
    <t>Biên chế được giao năm 2023: 71</t>
  </si>
  <si>
    <t>Biên chế được giao năm 2023: 58</t>
  </si>
  <si>
    <t>Biên chế được giao năm 2023: 62</t>
  </si>
  <si>
    <t>Biên chế được giao năm 2023: 49</t>
  </si>
  <si>
    <t>Biên chế được giao năm 2023: 64</t>
  </si>
  <si>
    <t>Biên chế được giao năm 2023: 56</t>
  </si>
  <si>
    <t>Biên chế được giao năm 2023: 43</t>
  </si>
  <si>
    <t>Biên chế được giao năm 2023: 36</t>
  </si>
  <si>
    <t>Biên chế được giao năm 2023: 66</t>
  </si>
  <si>
    <t>Biên chế được giao năm 2023: 93</t>
  </si>
  <si>
    <t>Biên chế được giao năm 2023: 47</t>
  </si>
  <si>
    <t>Biên chế có mặt 01/10/2023</t>
  </si>
  <si>
    <t>Biên chế có mặt 01/10/2023: 34</t>
  </si>
  <si>
    <t>Biên chế có mặt 01/10/2023: 29</t>
  </si>
  <si>
    <t>Biên chế có mặt 01/10/2023: 16</t>
  </si>
  <si>
    <t>Biên chế có mặt 01/10/2023: 22</t>
  </si>
  <si>
    <t>Biên chế có mặt 01/10/2023: 25</t>
  </si>
  <si>
    <t>Biên chế có mặt 01/10/2023: 11</t>
  </si>
  <si>
    <t>Biên chế có mặt 01/10/2023: 13</t>
  </si>
  <si>
    <t>Biên chế có mặt 01/10/2023: 12</t>
  </si>
  <si>
    <t>Biên chế có mặt 01/10/2023: 15</t>
  </si>
  <si>
    <t>Biên chế có mặt 01/10/2023: 27</t>
  </si>
  <si>
    <t>Biên chế có mặt 01/10/2023: 37</t>
  </si>
  <si>
    <t>Biên chế có mặt 01/10/2023: 14</t>
  </si>
  <si>
    <t>Biên chế có mặt 01/10/2023: 53</t>
  </si>
  <si>
    <t>Biên chế có mặt 01/10/2023: 62</t>
  </si>
  <si>
    <t>Biên chế có mặt 01/10/2023: 19</t>
  </si>
  <si>
    <t>Biên chế có mặt 01/10/2023: 50</t>
  </si>
  <si>
    <t>Biên chế có mặt 01/10/2023: 21</t>
  </si>
  <si>
    <t>Biên chế có mặt 01/10/2023: 26</t>
  </si>
  <si>
    <t>Biên chế có mặt 01/10/2023: 59</t>
  </si>
  <si>
    <t>Biên chế có mặt 01/10/2023: 52</t>
  </si>
  <si>
    <t>Biên chế có mặt 01/10/2023: 35</t>
  </si>
  <si>
    <t>Biên chế có mặt 01/10/2023: 32</t>
  </si>
  <si>
    <t>Biên chế có mặt 01/10/2023: 68</t>
  </si>
  <si>
    <t>Biên chế có mặt 01/10/2023: 57</t>
  </si>
  <si>
    <t>Biên chế có mặt 01/10/2023: 30</t>
  </si>
  <si>
    <t>Biên chế có mặt 01/10/2023: 47</t>
  </si>
  <si>
    <t>Biên chế có mặt 01/10/2023: 56</t>
  </si>
  <si>
    <t>Biên chế có mặt 01/10/2023: 61</t>
  </si>
  <si>
    <t>Biên chế có mặt 01/10/2023: 54</t>
  </si>
  <si>
    <t>Biên chế có mặt 01/10/2023: 28</t>
  </si>
  <si>
    <t>Biên chế có mặt 01/10/2023: 42</t>
  </si>
  <si>
    <t>Biên chế có mặt 01/10/2023: 67</t>
  </si>
  <si>
    <t>Biên chế có mặt 01/10/2023: 91</t>
  </si>
  <si>
    <t>Biên chế có mặt 01/10/2023: 33</t>
  </si>
  <si>
    <t>Biên chế có mặt 01/10/2023: 46</t>
  </si>
  <si>
    <t>(Kèm theo Quyết định số 2456/QĐ-UBND ngày 18/12/2023 của UBND huyện )</t>
  </si>
  <si>
    <t>Số TT</t>
  </si>
  <si>
    <t>Tổng số thu,chi nộp ngân sách phí, lệ phí</t>
  </si>
  <si>
    <t>Số thu phí, lệ phí</t>
  </si>
  <si>
    <t>Chi từ nguồn thu phí được để lại</t>
  </si>
  <si>
    <t>Số phí, lệ phí nộp NSNN</t>
  </si>
  <si>
    <t>Dự toán chi ngân sách nhà nước</t>
  </si>
  <si>
    <t>Đơn vị</t>
  </si>
  <si>
    <t xml:space="preserve">Nội dung </t>
  </si>
  <si>
    <t>PTDTBT TH&amp;THCS Suối Tọ</t>
  </si>
  <si>
    <t>Kinh phí thực hiện tự chủ</t>
  </si>
  <si>
    <t xml:space="preserve"> Dự toán Quỹ lương năm 2024</t>
  </si>
  <si>
    <t>20=3*1,8*12</t>
  </si>
  <si>
    <t>Lớp ghép giáo viên tiểu học theo QĐ 15/QĐ-TTG</t>
  </si>
  <si>
    <t>Tiền lương hợp đồng 68</t>
  </si>
  <si>
    <t>chi khác</t>
  </si>
  <si>
    <t>chi khác theo định mức</t>
  </si>
  <si>
    <t>cách xa Trung tâm hành chính huyện từ 20km trở lên được bổ sung</t>
  </si>
  <si>
    <t>Phụ cấp thể dục</t>
  </si>
  <si>
    <t>Kinh phí không thực hiện tự chủ</t>
  </si>
  <si>
    <t xml:space="preserve">Thêm giờ do thiếu giáo viên </t>
  </si>
  <si>
    <t>Thừa giờ giáo viên tiếng anh</t>
  </si>
  <si>
    <t xml:space="preserve">  Kinh phí thực hiện chính sách học sinh bán trú, hỗ trợ gạo theo NĐ 116</t>
  </si>
  <si>
    <t>Hỗ trợ ăn trưa đối với trẻ mẫu giáo và chính sách với giáo viên mầm non (dạy TCTV) theo nghị định 105/2020/NĐ-CP</t>
  </si>
  <si>
    <t>Kinh phí thực hiện Nghị định số 81/2021NĐ-CP (Thay thế NĐ86/2015/NĐ-CP; Nghị định 145/2018/NĐ-CP: miễn giảm học phí)</t>
  </si>
  <si>
    <t>Kinh phí thực hiện chính sách khuyết tật theo TTLT số 42/2013/TTLT-BLĐTBXH-BYT-BTC-BGDĐT</t>
  </si>
  <si>
    <t>Kinh phí thực hiện tuyển sinh và hỗ trợ học tập đối với trẻ mẫu giáo, học sinh, sinh viên dân tộc thiểu số rất ít người theo Nghị định 57/2017/NĐ-CP của Chính phủ</t>
  </si>
  <si>
    <t xml:space="preserve"> Kinh phí thực hiện chính sách theo nghị quyết 20; 140/2020/NQ-HĐND về chính sách hỗ trợ tổ chức nấu ăn</t>
  </si>
  <si>
    <t>2.8</t>
  </si>
  <si>
    <t xml:space="preserve"> Kinh phí thực hiện hỗ trợ học sinh qua sông, qua hồ để đi học Nghị quyết số 129/2015/NQ-HĐND</t>
  </si>
  <si>
    <t>Nghị quyết 61/2023 chính sách hỗ trợ giáo viên tiểu học dạy tăng cường tiếng việt</t>
  </si>
  <si>
    <t>Nhu cầu năm 2024</t>
  </si>
  <si>
    <t>nhu cầu 4 tháng cuối năm 2023</t>
  </si>
  <si>
    <t>Nguồn CCTL 10 % theo dự toán giao</t>
  </si>
  <si>
    <t xml:space="preserve"> Chi sự nghiệp kinh tế, môi trường</t>
  </si>
  <si>
    <r>
      <t xml:space="preserve">Chi đầu tư phát triển </t>
    </r>
    <r>
      <rPr>
        <sz val="12"/>
        <color rgb="FF000000"/>
        <rFont val="Times New Roman"/>
        <family val="1"/>
      </rPr>
      <t>(Không kể chương trình MTQG)</t>
    </r>
  </si>
  <si>
    <r>
      <t xml:space="preserve">Chi thường xuyên </t>
    </r>
    <r>
      <rPr>
        <sz val="12"/>
        <color rgb="FF000000"/>
        <rFont val="Times New Roman"/>
        <family val="1"/>
      </rPr>
      <t>(Không kể chương trình MTQG)</t>
    </r>
  </si>
  <si>
    <t>CHI NGÂN SÁCH CẤP XÃ THEO LĨNH VỰC</t>
  </si>
  <si>
    <t>Chi các hoạt động kinh tế, môi trường</t>
  </si>
  <si>
    <t>PHÂN BỔ CHI TIẾT CHO CÁC CƠ QUAN, TỔ CHỨC</t>
  </si>
  <si>
    <t>KINH PHÍ CHI THƯỜNG XUYÊN CHƯA PHÂN BỔ CHI TIẾT</t>
  </si>
  <si>
    <t>DỰ TOÁN CHI NGÂN SÁCH CẤP XÃ CHO TỪNG CƠ QUAN, TỔ CHỨC THEO LĨNH VỰC NĂM 2025</t>
  </si>
  <si>
    <t>DỰ TOÁN CHI NGÂN SÁCH CẤP XÃ THEO LĨNH VỰC NĂM 2025</t>
  </si>
  <si>
    <t>Đơn vị: đồng</t>
  </si>
  <si>
    <t>Phụ lục số 03</t>
  </si>
  <si>
    <t>Trung tâm dịch vụ tổng hợp xã Mường Cơi</t>
  </si>
  <si>
    <t>DỰ TOÁN CHI THƯỜNG XUYÊN CỦA NGÂN SÁCH CẤP XÃ CHO TỪNG CƠ QUAN, TỔ CHỨC THEO LĨNH VỰC NĂM 2025</t>
  </si>
  <si>
    <t>(Kèm theo Nghị quyết số  39 /NQ-HĐND ngày  31/12/2025 của HĐND xã Mường Cơi)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</si>
</sst>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3" formatCode="_(* #,##0.00_);_(* \(#,##0.00\);_(* &quot;-&quot;??_);_(@_)"/>
    <numFmt numFmtId="164" formatCode="_-* #,##0.00_-;\-* #,##0.00_-;_-* &quot;-&quot;??_-;_-@_-"/>
    <numFmt numFmtId="165" formatCode="_-* #,##0.00\ _₫_-;\-* #,##0.00\ _₫_-;_-* &quot;-&quot;??\ _₫_-;_-@_-"/>
    <numFmt numFmtId="166" formatCode="_-* #,##0.0_-;\-* #,##0.0_-;_-* &quot;-&quot;??_-;_-@_-"/>
    <numFmt numFmtId="167" formatCode="_-* #,##0_-;\-* #,##0_-;_-* &quot;-&quot;??_-;_-@_-"/>
    <numFmt numFmtId="168" formatCode="0.0%"/>
    <numFmt numFmtId="169" formatCode="_-* #,##0.000_-;\-* #,##0.000_-;_-* &quot;-&quot;??_-;_-@_-"/>
    <numFmt numFmtId="170" formatCode="_(* #,##0_);_(* \(#,##0\);_(* &quot;-&quot;??_);_(@_)"/>
    <numFmt numFmtId="171" formatCode="_-* #,##0.0\ _₫_-;\-* #,##0.0\ _₫_-;_-* &quot;-&quot;?\ _₫_-;_-@_-"/>
    <numFmt numFmtId="172" formatCode="_(* #,##0.000_);_(* \(#,##0.000\);_(* &quot;-&quot;_);_(@_)"/>
  </numFmts>
  <fonts count="46" x14ac:knownFonts="1">
    <font>
      <sz val="11"/>
      <color theme="1"/>
      <name val="Calibri"/>
      <family val="2"/>
      <scheme val="minor"/>
    </font>
    <font>
      <b/>
      <sz val="11"/>
      <color theme="1"/>
      <name val="Calibri"/>
      <family val="2"/>
      <scheme val="minor"/>
    </font>
    <font>
      <b/>
      <sz val="10"/>
      <color rgb="FF000000"/>
      <name val="Arial"/>
      <family val="2"/>
    </font>
    <font>
      <i/>
      <sz val="10"/>
      <color rgb="FF000000"/>
      <name val="Arial"/>
      <family val="2"/>
    </font>
    <font>
      <sz val="10"/>
      <color rgb="FF000000"/>
      <name val="Arial"/>
      <family val="2"/>
    </font>
    <font>
      <b/>
      <sz val="10"/>
      <name val="Arial"/>
      <family val="2"/>
    </font>
    <font>
      <i/>
      <sz val="10"/>
      <name val="Arial"/>
      <family val="2"/>
    </font>
    <font>
      <b/>
      <i/>
      <sz val="10"/>
      <color rgb="FF000000"/>
      <name val="Arial"/>
      <family val="2"/>
    </font>
    <font>
      <sz val="11"/>
      <color theme="1"/>
      <name val="Calibri"/>
      <family val="2"/>
      <scheme val="minor"/>
    </font>
    <font>
      <sz val="9"/>
      <color indexed="81"/>
      <name val="Tahoma"/>
      <family val="2"/>
    </font>
    <font>
      <b/>
      <sz val="9"/>
      <color indexed="81"/>
      <name val="Tahoma"/>
      <family val="2"/>
    </font>
    <font>
      <i/>
      <sz val="12"/>
      <color rgb="FF000000"/>
      <name val="Times New Roman"/>
      <family val="1"/>
    </font>
    <font>
      <b/>
      <sz val="11"/>
      <color theme="1"/>
      <name val="Times New Roman"/>
      <family val="1"/>
    </font>
    <font>
      <b/>
      <sz val="13"/>
      <color theme="1"/>
      <name val="Times New Roman"/>
      <family val="1"/>
    </font>
    <font>
      <b/>
      <sz val="13"/>
      <name val="Times New Roman"/>
      <family val="1"/>
    </font>
    <font>
      <i/>
      <sz val="14"/>
      <color rgb="FF000000"/>
      <name val="Times New Roman"/>
      <family val="1"/>
    </font>
    <font>
      <sz val="11"/>
      <color rgb="FFFF0000"/>
      <name val="Calibri"/>
      <family val="2"/>
      <scheme val="minor"/>
    </font>
    <font>
      <b/>
      <sz val="13"/>
      <color rgb="FF000000"/>
      <name val="Times New Roman"/>
      <family val="1"/>
    </font>
    <font>
      <b/>
      <sz val="12"/>
      <color rgb="FF000000"/>
      <name val="Times New Roman"/>
      <family val="1"/>
    </font>
    <font>
      <sz val="12"/>
      <name val="Times New Roman"/>
      <family val="1"/>
    </font>
    <font>
      <i/>
      <sz val="12"/>
      <name val="Times New Roman"/>
      <family val="1"/>
    </font>
    <font>
      <i/>
      <sz val="11"/>
      <name val="Times New Roman"/>
      <family val="1"/>
    </font>
    <font>
      <sz val="11"/>
      <name val="Times New Roman"/>
      <family val="1"/>
    </font>
    <font>
      <b/>
      <sz val="11"/>
      <name val="Times New Roman"/>
      <family val="1"/>
    </font>
    <font>
      <sz val="12"/>
      <name val=".VnTime"/>
      <family val="2"/>
    </font>
    <font>
      <sz val="10"/>
      <name val="Arial"/>
      <family val="2"/>
    </font>
    <font>
      <sz val="11"/>
      <name val="Calibri"/>
      <family val="2"/>
      <scheme val="minor"/>
    </font>
    <font>
      <b/>
      <i/>
      <sz val="10"/>
      <name val="Arial"/>
      <family val="2"/>
    </font>
    <font>
      <b/>
      <sz val="10"/>
      <name val="Times New Roman"/>
      <family val="1"/>
    </font>
    <font>
      <i/>
      <sz val="12"/>
      <color theme="1"/>
      <name val="Times New Roman"/>
      <family val="1"/>
    </font>
    <font>
      <b/>
      <sz val="14"/>
      <color rgb="FF000000"/>
      <name val="Times New Roman"/>
      <family val="1"/>
    </font>
    <font>
      <sz val="10"/>
      <color rgb="FFFF0000"/>
      <name val="Arial"/>
      <family val="2"/>
    </font>
    <font>
      <b/>
      <sz val="14"/>
      <name val="Times New Roman"/>
      <family val="1"/>
    </font>
    <font>
      <b/>
      <sz val="10"/>
      <color rgb="FFFF0000"/>
      <name val="Arial"/>
      <family val="2"/>
    </font>
    <font>
      <sz val="11"/>
      <color theme="1"/>
      <name val="Times New Roman"/>
      <family val="1"/>
    </font>
    <font>
      <b/>
      <sz val="11"/>
      <color rgb="FF000000"/>
      <name val="Arial"/>
      <family val="2"/>
    </font>
    <font>
      <sz val="12"/>
      <color rgb="FF000000"/>
      <name val="Times New Roman"/>
      <family val="1"/>
    </font>
    <font>
      <sz val="13"/>
      <name val=".VnTime"/>
      <family val="2"/>
    </font>
    <font>
      <sz val="12"/>
      <color theme="1"/>
      <name val="Times New Roman"/>
      <family val="1"/>
    </font>
    <font>
      <b/>
      <sz val="12"/>
      <color theme="1"/>
      <name val="Times New Roman"/>
      <family val="1"/>
    </font>
    <font>
      <i/>
      <sz val="11"/>
      <color rgb="FF000000"/>
      <name val="Times New Roman"/>
      <family val="1"/>
    </font>
    <font>
      <b/>
      <sz val="10"/>
      <color rgb="FF000000"/>
      <name val="Times New Roman"/>
      <family val="1"/>
    </font>
    <font>
      <i/>
      <sz val="10"/>
      <color rgb="FF000000"/>
      <name val="Times New Roman"/>
      <family val="1"/>
    </font>
    <font>
      <i/>
      <sz val="11"/>
      <name val="Arial"/>
      <family val="2"/>
    </font>
    <font>
      <b/>
      <sz val="12"/>
      <name val="Times New Roman"/>
      <family val="1"/>
    </font>
    <font>
      <sz val="13"/>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diagonal/>
    </border>
    <border>
      <left/>
      <right/>
      <top style="thin">
        <color indexed="64"/>
      </top>
      <bottom/>
      <diagonal/>
    </border>
  </borders>
  <cellStyleXfs count="11">
    <xf numFmtId="0" fontId="0" fillId="0" borderId="0"/>
    <xf numFmtId="164" fontId="8" fillId="0" borderId="0" applyFont="0" applyFill="0" applyBorder="0" applyAlignment="0" applyProtection="0"/>
    <xf numFmtId="9" fontId="8" fillId="0" borderId="0" applyFont="0" applyFill="0" applyBorder="0" applyAlignment="0" applyProtection="0"/>
    <xf numFmtId="43" fontId="24" fillId="0" borderId="0" applyFont="0" applyFill="0" applyBorder="0" applyAlignment="0" applyProtection="0"/>
    <xf numFmtId="0" fontId="19" fillId="0" borderId="0"/>
    <xf numFmtId="0" fontId="25" fillId="0" borderId="0"/>
    <xf numFmtId="0" fontId="25" fillId="0" borderId="0"/>
    <xf numFmtId="0" fontId="37" fillId="0" borderId="0"/>
    <xf numFmtId="165" fontId="38" fillId="0" borderId="0" applyFont="0" applyFill="0" applyBorder="0" applyAlignment="0" applyProtection="0"/>
    <xf numFmtId="41" fontId="8" fillId="0" borderId="0" applyFont="0" applyFill="0" applyBorder="0" applyAlignment="0" applyProtection="0"/>
    <xf numFmtId="43" fontId="45" fillId="0" borderId="0" applyFont="0" applyFill="0" applyBorder="0" applyAlignment="0" applyProtection="0"/>
  </cellStyleXfs>
  <cellXfs count="245">
    <xf numFmtId="0" fontId="0" fillId="0" borderId="0" xfId="0"/>
    <xf numFmtId="0" fontId="3" fillId="0" borderId="0" xfId="0" applyFont="1" applyAlignment="1">
      <alignment horizontal="right" vertical="center"/>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4" fillId="0" borderId="4" xfId="0" applyFont="1" applyBorder="1" applyAlignment="1">
      <alignment horizontal="center" vertical="center" wrapText="1"/>
    </xf>
    <xf numFmtId="0" fontId="4" fillId="0" borderId="4" xfId="0" applyFont="1" applyBorder="1" applyAlignment="1">
      <alignment vertical="center" wrapText="1"/>
    </xf>
    <xf numFmtId="0" fontId="13" fillId="0" borderId="0" xfId="0" applyFont="1"/>
    <xf numFmtId="0" fontId="2" fillId="0" borderId="5" xfId="0" applyFont="1" applyBorder="1" applyAlignment="1">
      <alignment horizontal="center" vertical="center" wrapText="1"/>
    </xf>
    <xf numFmtId="0" fontId="2" fillId="0" borderId="5" xfId="0" applyFont="1" applyBorder="1" applyAlignment="1">
      <alignment vertical="center" wrapText="1"/>
    </xf>
    <xf numFmtId="166" fontId="2" fillId="0" borderId="4" xfId="1" applyNumberFormat="1" applyFont="1" applyBorder="1" applyAlignment="1">
      <alignment horizontal="center" vertical="center" wrapText="1"/>
    </xf>
    <xf numFmtId="167" fontId="2" fillId="0" borderId="4" xfId="1" applyNumberFormat="1" applyFont="1" applyBorder="1" applyAlignment="1">
      <alignment horizontal="center" vertical="center" wrapText="1"/>
    </xf>
    <xf numFmtId="167" fontId="4" fillId="0" borderId="4" xfId="1" applyNumberFormat="1" applyFont="1" applyBorder="1" applyAlignment="1">
      <alignment horizontal="center" vertical="center" wrapText="1"/>
    </xf>
    <xf numFmtId="167" fontId="2" fillId="0" borderId="4" xfId="0" applyNumberFormat="1" applyFont="1" applyBorder="1" applyAlignment="1">
      <alignment horizontal="center" vertical="center" wrapText="1"/>
    </xf>
    <xf numFmtId="166" fontId="2" fillId="0" borderId="4" xfId="0" applyNumberFormat="1" applyFont="1" applyBorder="1" applyAlignment="1">
      <alignment horizontal="center" vertical="center" wrapText="1"/>
    </xf>
    <xf numFmtId="164" fontId="2" fillId="0" borderId="4" xfId="1" applyFont="1" applyBorder="1" applyAlignment="1">
      <alignment horizontal="center" vertical="center" wrapText="1"/>
    </xf>
    <xf numFmtId="164" fontId="4" fillId="0" borderId="4" xfId="1" applyFont="1" applyBorder="1" applyAlignment="1">
      <alignment horizontal="center" vertical="center" wrapText="1"/>
    </xf>
    <xf numFmtId="164" fontId="2" fillId="0" borderId="4" xfId="1" applyFont="1" applyBorder="1" applyAlignment="1">
      <alignment vertical="center" wrapText="1"/>
    </xf>
    <xf numFmtId="164" fontId="2" fillId="0" borderId="3" xfId="1"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horizontal="center" vertical="center" wrapText="1"/>
    </xf>
    <xf numFmtId="0" fontId="1" fillId="0" borderId="4" xfId="0" applyFont="1" applyBorder="1"/>
    <xf numFmtId="0" fontId="0" fillId="2" borderId="0" xfId="0" applyFill="1"/>
    <xf numFmtId="0" fontId="14" fillId="0" borderId="0" xfId="0" applyFont="1"/>
    <xf numFmtId="0" fontId="13" fillId="2" borderId="0" xfId="0" applyFont="1" applyFill="1"/>
    <xf numFmtId="0" fontId="12" fillId="2" borderId="0" xfId="0" applyFont="1" applyFill="1"/>
    <xf numFmtId="0" fontId="6" fillId="2" borderId="0" xfId="0" applyFont="1" applyFill="1" applyAlignment="1">
      <alignment horizontal="right" vertical="center"/>
    </xf>
    <xf numFmtId="0" fontId="1" fillId="2" borderId="0" xfId="0" applyFont="1" applyFill="1"/>
    <xf numFmtId="0" fontId="25" fillId="2" borderId="4" xfId="0" applyFont="1" applyFill="1" applyBorder="1" applyAlignment="1">
      <alignment horizontal="center" vertical="center" wrapText="1"/>
    </xf>
    <xf numFmtId="0" fontId="6" fillId="2" borderId="4" xfId="0" applyFont="1" applyFill="1" applyBorder="1" applyAlignment="1">
      <alignment vertical="center" wrapText="1"/>
    </xf>
    <xf numFmtId="0" fontId="6" fillId="2" borderId="4" xfId="0" quotePrefix="1" applyFont="1" applyFill="1" applyBorder="1" applyAlignment="1">
      <alignment vertical="center" wrapText="1"/>
    </xf>
    <xf numFmtId="0" fontId="5" fillId="2" borderId="4" xfId="0" applyFont="1" applyFill="1" applyBorder="1" applyAlignment="1">
      <alignment horizontal="center" vertical="center" wrapText="1"/>
    </xf>
    <xf numFmtId="0" fontId="2" fillId="0" borderId="0" xfId="0" applyFont="1" applyAlignment="1">
      <alignment horizontal="right" vertical="center"/>
    </xf>
    <xf numFmtId="169" fontId="25" fillId="2" borderId="4"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4" xfId="0" applyFont="1" applyBorder="1" applyAlignment="1">
      <alignment vertical="center" wrapText="1"/>
    </xf>
    <xf numFmtId="166" fontId="25" fillId="0" borderId="4" xfId="1" applyNumberFormat="1" applyFont="1" applyFill="1" applyBorder="1" applyAlignment="1">
      <alignment vertical="center" wrapText="1"/>
    </xf>
    <xf numFmtId="166" fontId="4" fillId="0" borderId="4" xfId="1" applyNumberFormat="1" applyFont="1" applyBorder="1" applyAlignment="1">
      <alignment vertical="center" wrapText="1"/>
    </xf>
    <xf numFmtId="166" fontId="4" fillId="0" borderId="5" xfId="1" applyNumberFormat="1" applyFont="1" applyBorder="1" applyAlignment="1">
      <alignment vertical="center" wrapText="1"/>
    </xf>
    <xf numFmtId="166" fontId="2" fillId="0" borderId="3" xfId="1" applyNumberFormat="1" applyFont="1" applyBorder="1" applyAlignment="1">
      <alignment vertical="center" wrapText="1"/>
    </xf>
    <xf numFmtId="168" fontId="2" fillId="0" borderId="6" xfId="2" applyNumberFormat="1" applyFont="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vertical="center" wrapText="1"/>
    </xf>
    <xf numFmtId="166" fontId="2" fillId="0" borderId="6" xfId="1" applyNumberFormat="1" applyFont="1" applyBorder="1" applyAlignment="1">
      <alignment vertical="center" wrapText="1"/>
    </xf>
    <xf numFmtId="0" fontId="4" fillId="0" borderId="6" xfId="0" applyFont="1" applyBorder="1" applyAlignment="1">
      <alignment vertical="center" wrapText="1"/>
    </xf>
    <xf numFmtId="166" fontId="4" fillId="0" borderId="6" xfId="1" applyNumberFormat="1" applyFont="1" applyBorder="1" applyAlignment="1">
      <alignment vertical="center" wrapText="1"/>
    </xf>
    <xf numFmtId="166" fontId="2" fillId="0" borderId="4" xfId="1" applyNumberFormat="1" applyFont="1" applyBorder="1" applyAlignment="1">
      <alignment vertical="center" wrapText="1"/>
    </xf>
    <xf numFmtId="0" fontId="4" fillId="0" borderId="4" xfId="0" quotePrefix="1" applyFont="1" applyBorder="1" applyAlignment="1">
      <alignment vertical="center" wrapText="1"/>
    </xf>
    <xf numFmtId="0" fontId="2" fillId="0" borderId="4" xfId="0" quotePrefix="1" applyFont="1" applyBorder="1" applyAlignment="1">
      <alignment vertical="center" wrapText="1"/>
    </xf>
    <xf numFmtId="164" fontId="4" fillId="0" borderId="4" xfId="1" applyFont="1" applyBorder="1" applyAlignment="1">
      <alignment vertical="center" wrapText="1"/>
    </xf>
    <xf numFmtId="168" fontId="4" fillId="0" borderId="6" xfId="2" applyNumberFormat="1" applyFont="1" applyBorder="1" applyAlignment="1">
      <alignment vertical="center" wrapText="1"/>
    </xf>
    <xf numFmtId="168" fontId="2" fillId="0" borderId="4" xfId="2" applyNumberFormat="1" applyFont="1" applyBorder="1" applyAlignment="1">
      <alignment vertical="center" wrapText="1"/>
    </xf>
    <xf numFmtId="164" fontId="4" fillId="0" borderId="5" xfId="1" applyFont="1" applyBorder="1" applyAlignment="1">
      <alignment vertical="center" wrapText="1"/>
    </xf>
    <xf numFmtId="168" fontId="4" fillId="0" borderId="8" xfId="2" applyNumberFormat="1" applyFont="1" applyBorder="1" applyAlignment="1">
      <alignment vertical="center" wrapText="1"/>
    </xf>
    <xf numFmtId="0" fontId="3" fillId="0" borderId="0" xfId="0" applyFont="1" applyAlignment="1">
      <alignment vertical="center"/>
    </xf>
    <xf numFmtId="0" fontId="26" fillId="0" borderId="0" xfId="0" applyFont="1"/>
    <xf numFmtId="0" fontId="5" fillId="0" borderId="0" xfId="0" applyFont="1" applyAlignment="1">
      <alignment horizontal="right" vertical="center"/>
    </xf>
    <xf numFmtId="0" fontId="6" fillId="0" borderId="0" xfId="0" applyFont="1" applyAlignment="1">
      <alignment horizontal="right" vertical="center"/>
    </xf>
    <xf numFmtId="171" fontId="26" fillId="0" borderId="0" xfId="0" applyNumberFormat="1" applyFont="1"/>
    <xf numFmtId="0" fontId="5" fillId="0" borderId="3" xfId="0" applyFont="1" applyBorder="1" applyAlignment="1">
      <alignment vertical="center" wrapText="1"/>
    </xf>
    <xf numFmtId="166" fontId="5" fillId="0" borderId="3" xfId="1" applyNumberFormat="1" applyFont="1" applyBorder="1" applyAlignment="1">
      <alignment vertical="center" wrapText="1"/>
    </xf>
    <xf numFmtId="168" fontId="5" fillId="0" borderId="6" xfId="2" applyNumberFormat="1" applyFont="1" applyBorder="1" applyAlignment="1">
      <alignment vertical="center" wrapText="1"/>
    </xf>
    <xf numFmtId="0" fontId="5" fillId="0" borderId="6" xfId="0" applyFont="1" applyBorder="1" applyAlignment="1">
      <alignment horizontal="center" vertical="center" wrapText="1"/>
    </xf>
    <xf numFmtId="0" fontId="5" fillId="0" borderId="6" xfId="0" applyFont="1" applyBorder="1" applyAlignment="1">
      <alignment vertical="center" wrapText="1"/>
    </xf>
    <xf numFmtId="166" fontId="5" fillId="0" borderId="6" xfId="1" applyNumberFormat="1" applyFont="1" applyBorder="1" applyAlignment="1">
      <alignment vertical="center" wrapText="1"/>
    </xf>
    <xf numFmtId="164" fontId="5" fillId="0" borderId="6" xfId="1" applyFont="1" applyBorder="1" applyAlignment="1">
      <alignment vertical="center" wrapText="1"/>
    </xf>
    <xf numFmtId="166" fontId="25" fillId="0" borderId="4" xfId="1" applyNumberFormat="1" applyFont="1" applyBorder="1" applyAlignment="1">
      <alignment vertical="center" wrapText="1"/>
    </xf>
    <xf numFmtId="164" fontId="25" fillId="0" borderId="4" xfId="1" applyFont="1" applyBorder="1" applyAlignment="1">
      <alignment vertical="center" wrapText="1"/>
    </xf>
    <xf numFmtId="168" fontId="25" fillId="0" borderId="6" xfId="2" applyNumberFormat="1" applyFont="1" applyBorder="1" applyAlignment="1">
      <alignment vertical="center" wrapText="1"/>
    </xf>
    <xf numFmtId="0" fontId="5" fillId="0" borderId="4" xfId="0" applyFont="1" applyBorder="1" applyAlignment="1">
      <alignment horizontal="center" vertical="center" wrapText="1"/>
    </xf>
    <xf numFmtId="0" fontId="5" fillId="0" borderId="4" xfId="0" applyFont="1" applyBorder="1" applyAlignment="1">
      <alignment vertical="center" wrapText="1"/>
    </xf>
    <xf numFmtId="166" fontId="5" fillId="0" borderId="4" xfId="1" applyNumberFormat="1" applyFont="1" applyBorder="1" applyAlignment="1">
      <alignment vertical="center" wrapText="1"/>
    </xf>
    <xf numFmtId="164" fontId="5" fillId="0" borderId="4" xfId="1" applyFont="1" applyBorder="1" applyAlignment="1">
      <alignment vertical="center" wrapText="1"/>
    </xf>
    <xf numFmtId="166" fontId="5" fillId="0" borderId="4" xfId="1" applyNumberFormat="1" applyFont="1" applyBorder="1" applyAlignment="1">
      <alignment horizontal="right" vertical="center" wrapText="1"/>
    </xf>
    <xf numFmtId="166" fontId="25" fillId="0" borderId="4" xfId="1" applyNumberFormat="1" applyFont="1" applyFill="1" applyBorder="1" applyAlignment="1">
      <alignment horizontal="right" vertical="center" wrapText="1"/>
    </xf>
    <xf numFmtId="164" fontId="25" fillId="0" borderId="4" xfId="1" applyFont="1" applyFill="1" applyBorder="1" applyAlignment="1">
      <alignment vertical="center" wrapText="1"/>
    </xf>
    <xf numFmtId="168" fontId="25" fillId="0" borderId="6" xfId="2" applyNumberFormat="1" applyFont="1" applyFill="1" applyBorder="1" applyAlignment="1">
      <alignment vertical="center" wrapText="1"/>
    </xf>
    <xf numFmtId="166" fontId="25" fillId="0" borderId="4" xfId="1" applyNumberFormat="1" applyFont="1" applyBorder="1" applyAlignment="1">
      <alignment horizontal="right" vertical="center" wrapText="1"/>
    </xf>
    <xf numFmtId="0" fontId="3" fillId="0" borderId="12" xfId="0" applyFont="1" applyBorder="1" applyAlignment="1">
      <alignment vertical="center" wrapText="1"/>
    </xf>
    <xf numFmtId="167" fontId="25" fillId="0" borderId="4" xfId="1" applyNumberFormat="1" applyFont="1" applyBorder="1" applyAlignment="1">
      <alignment vertical="center" wrapText="1"/>
    </xf>
    <xf numFmtId="0" fontId="5" fillId="0" borderId="14" xfId="0" applyFont="1" applyBorder="1" applyAlignment="1">
      <alignment horizontal="center" vertical="center" wrapText="1"/>
    </xf>
    <xf numFmtId="0" fontId="5" fillId="0" borderId="15" xfId="0" applyFont="1" applyBorder="1" applyAlignment="1">
      <alignment vertical="center" wrapText="1"/>
    </xf>
    <xf numFmtId="167" fontId="25" fillId="0" borderId="15" xfId="1" applyNumberFormat="1" applyFont="1" applyBorder="1" applyAlignment="1">
      <alignment vertical="center" wrapText="1"/>
    </xf>
    <xf numFmtId="167" fontId="25" fillId="0" borderId="16" xfId="1" applyNumberFormat="1" applyFont="1" applyBorder="1" applyAlignment="1">
      <alignment vertical="center" wrapText="1"/>
    </xf>
    <xf numFmtId="0" fontId="6" fillId="0" borderId="0" xfId="0" applyFont="1" applyAlignment="1">
      <alignment vertical="center"/>
    </xf>
    <xf numFmtId="0" fontId="27" fillId="0" borderId="0" xfId="0" applyFont="1" applyAlignment="1">
      <alignment vertical="center"/>
    </xf>
    <xf numFmtId="168" fontId="2" fillId="0" borderId="4" xfId="2" applyNumberFormat="1" applyFont="1" applyBorder="1" applyAlignment="1">
      <alignment horizontal="center" vertical="center" wrapText="1"/>
    </xf>
    <xf numFmtId="168" fontId="4" fillId="0" borderId="4" xfId="2" applyNumberFormat="1" applyFont="1" applyBorder="1" applyAlignment="1">
      <alignment horizontal="center" vertical="center" wrapText="1"/>
    </xf>
    <xf numFmtId="164" fontId="0" fillId="2" borderId="0" xfId="1" applyFont="1" applyFill="1"/>
    <xf numFmtId="0" fontId="2" fillId="2" borderId="3"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vertical="center" wrapText="1"/>
    </xf>
    <xf numFmtId="0" fontId="4" fillId="2" borderId="4" xfId="0" applyFont="1" applyFill="1" applyBorder="1" applyAlignment="1">
      <alignment horizontal="center" vertical="center" wrapText="1"/>
    </xf>
    <xf numFmtId="0" fontId="3" fillId="2" borderId="4" xfId="0" applyFont="1" applyFill="1" applyBorder="1" applyAlignment="1">
      <alignment vertical="center" wrapText="1"/>
    </xf>
    <xf numFmtId="0" fontId="4" fillId="2" borderId="4" xfId="0" applyFont="1" applyFill="1" applyBorder="1" applyAlignment="1">
      <alignment vertical="center" wrapText="1"/>
    </xf>
    <xf numFmtId="0" fontId="7" fillId="2" borderId="4"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12" xfId="0" applyFont="1" applyFill="1" applyBorder="1" applyAlignment="1">
      <alignment vertical="center" wrapText="1"/>
    </xf>
    <xf numFmtId="0" fontId="2" fillId="0" borderId="12" xfId="0" applyFont="1" applyBorder="1" applyAlignment="1">
      <alignment horizontal="center" vertical="center" wrapText="1"/>
    </xf>
    <xf numFmtId="0" fontId="7" fillId="0" borderId="12" xfId="0" applyFont="1" applyBorder="1" applyAlignment="1">
      <alignment vertical="center" wrapText="1"/>
    </xf>
    <xf numFmtId="169" fontId="2" fillId="2" borderId="4" xfId="1" applyNumberFormat="1" applyFont="1" applyFill="1" applyBorder="1" applyAlignment="1">
      <alignment horizontal="center" vertical="center" wrapText="1"/>
    </xf>
    <xf numFmtId="164" fontId="2" fillId="0" borderId="12" xfId="1"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vertical="center" wrapText="1"/>
    </xf>
    <xf numFmtId="164" fontId="4" fillId="2" borderId="5" xfId="1"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vertical="center" wrapText="1"/>
    </xf>
    <xf numFmtId="164" fontId="4" fillId="2" borderId="0" xfId="1" applyFont="1" applyFill="1" applyBorder="1" applyAlignment="1">
      <alignment horizontal="center" vertical="center" wrapText="1"/>
    </xf>
    <xf numFmtId="0" fontId="4" fillId="2" borderId="0" xfId="0" applyFont="1" applyFill="1" applyAlignment="1">
      <alignment horizontal="center" vertical="center" wrapText="1"/>
    </xf>
    <xf numFmtId="0" fontId="2" fillId="2" borderId="0" xfId="0" applyFont="1" applyFill="1" applyAlignment="1">
      <alignment vertical="center"/>
    </xf>
    <xf numFmtId="169" fontId="2" fillId="2" borderId="3" xfId="0" applyNumberFormat="1" applyFont="1" applyFill="1" applyBorder="1" applyAlignment="1">
      <alignment horizontal="center" vertical="center" wrapText="1"/>
    </xf>
    <xf numFmtId="169" fontId="2" fillId="2" borderId="4" xfId="0" applyNumberFormat="1" applyFont="1" applyFill="1" applyBorder="1" applyAlignment="1">
      <alignment horizontal="center" vertical="center" wrapText="1"/>
    </xf>
    <xf numFmtId="169" fontId="4" fillId="2" borderId="4" xfId="1" applyNumberFormat="1" applyFont="1" applyFill="1" applyBorder="1" applyAlignment="1">
      <alignment horizontal="center" vertical="center" wrapText="1"/>
    </xf>
    <xf numFmtId="169" fontId="4" fillId="2" borderId="4" xfId="0" applyNumberFormat="1" applyFont="1" applyFill="1" applyBorder="1" applyAlignment="1">
      <alignment horizontal="center" vertical="center" wrapText="1"/>
    </xf>
    <xf numFmtId="169" fontId="33" fillId="2" borderId="4" xfId="1" applyNumberFormat="1" applyFont="1" applyFill="1" applyBorder="1" applyAlignment="1">
      <alignment horizontal="center" vertical="center" wrapText="1"/>
    </xf>
    <xf numFmtId="0" fontId="3" fillId="0" borderId="4" xfId="0" applyFont="1" applyBorder="1" applyAlignment="1">
      <alignment vertical="center" wrapText="1"/>
    </xf>
    <xf numFmtId="164" fontId="25" fillId="0" borderId="4" xfId="1" applyFont="1" applyBorder="1" applyAlignment="1">
      <alignment horizontal="center" vertical="center" wrapText="1"/>
    </xf>
    <xf numFmtId="169" fontId="4" fillId="2" borderId="9" xfId="1" applyNumberFormat="1" applyFont="1" applyFill="1" applyBorder="1" applyAlignment="1">
      <alignment horizontal="center" vertical="center" wrapText="1"/>
    </xf>
    <xf numFmtId="169" fontId="31" fillId="2" borderId="4" xfId="1" applyNumberFormat="1" applyFont="1" applyFill="1" applyBorder="1" applyAlignment="1">
      <alignment horizontal="center" vertical="center" wrapText="1"/>
    </xf>
    <xf numFmtId="169" fontId="4" fillId="2" borderId="12" xfId="1" applyNumberFormat="1" applyFont="1" applyFill="1" applyBorder="1" applyAlignment="1">
      <alignment horizontal="center" vertical="center" wrapText="1"/>
    </xf>
    <xf numFmtId="169" fontId="2" fillId="2" borderId="12" xfId="1" applyNumberFormat="1" applyFont="1" applyFill="1" applyBorder="1" applyAlignment="1">
      <alignment horizontal="center" vertical="center" wrapText="1"/>
    </xf>
    <xf numFmtId="166" fontId="2" fillId="2" borderId="5" xfId="0" applyNumberFormat="1" applyFont="1" applyFill="1" applyBorder="1" applyAlignment="1">
      <alignment horizontal="center" vertical="center" wrapText="1"/>
    </xf>
    <xf numFmtId="167" fontId="2" fillId="2" borderId="5" xfId="1" applyNumberFormat="1" applyFont="1" applyFill="1" applyBorder="1" applyAlignment="1">
      <alignment horizontal="center" vertical="center" wrapText="1"/>
    </xf>
    <xf numFmtId="164" fontId="0" fillId="0" borderId="0" xfId="1" applyFont="1"/>
    <xf numFmtId="0" fontId="5" fillId="0" borderId="0" xfId="0" applyFont="1" applyAlignment="1">
      <alignment vertical="center"/>
    </xf>
    <xf numFmtId="0" fontId="12" fillId="0" borderId="0" xfId="0" applyFont="1"/>
    <xf numFmtId="164" fontId="2" fillId="0" borderId="7" xfId="1" applyFont="1" applyBorder="1" applyAlignment="1">
      <alignment horizontal="center" vertical="center" wrapText="1"/>
    </xf>
    <xf numFmtId="166" fontId="2" fillId="0" borderId="3" xfId="0" applyNumberFormat="1" applyFont="1" applyBorder="1" applyAlignment="1">
      <alignment horizontal="center" vertical="center" wrapText="1"/>
    </xf>
    <xf numFmtId="9" fontId="2" fillId="0" borderId="3" xfId="2" applyFont="1" applyBorder="1" applyAlignment="1">
      <alignment horizontal="right" vertical="center" wrapText="1"/>
    </xf>
    <xf numFmtId="168" fontId="2" fillId="0" borderId="3" xfId="2" applyNumberFormat="1" applyFont="1" applyBorder="1" applyAlignment="1">
      <alignment horizontal="center" vertical="center" wrapText="1"/>
    </xf>
    <xf numFmtId="9" fontId="2" fillId="0" borderId="4" xfId="2" applyFont="1" applyBorder="1" applyAlignment="1">
      <alignment horizontal="right" vertical="center" wrapText="1"/>
    </xf>
    <xf numFmtId="166" fontId="4" fillId="0" borderId="4" xfId="1" applyNumberFormat="1" applyFont="1" applyBorder="1" applyAlignment="1">
      <alignment horizontal="center" vertical="center" wrapText="1"/>
    </xf>
    <xf numFmtId="9" fontId="4" fillId="0" borderId="4" xfId="2" applyFont="1" applyBorder="1" applyAlignment="1">
      <alignment horizontal="right" vertical="center" wrapText="1"/>
    </xf>
    <xf numFmtId="166" fontId="4" fillId="0" borderId="4" xfId="0" applyNumberFormat="1" applyFont="1" applyBorder="1" applyAlignment="1">
      <alignment horizontal="center" vertical="center" wrapText="1"/>
    </xf>
    <xf numFmtId="0" fontId="7" fillId="0" borderId="4" xfId="0" applyFont="1" applyBorder="1" applyAlignment="1">
      <alignment vertical="center" wrapText="1"/>
    </xf>
    <xf numFmtId="0" fontId="6" fillId="0" borderId="4" xfId="0" applyFont="1" applyBorder="1" applyAlignment="1">
      <alignment vertical="center" wrapText="1"/>
    </xf>
    <xf numFmtId="0" fontId="27" fillId="0" borderId="4" xfId="0" quotePrefix="1" applyFont="1" applyBorder="1" applyAlignment="1">
      <alignment vertical="center" wrapText="1"/>
    </xf>
    <xf numFmtId="164" fontId="5" fillId="0" borderId="4" xfId="1" applyFont="1" applyBorder="1" applyAlignment="1">
      <alignment horizontal="center" vertical="center" wrapText="1"/>
    </xf>
    <xf numFmtId="0" fontId="16" fillId="0" borderId="4" xfId="0" applyFont="1" applyBorder="1"/>
    <xf numFmtId="0" fontId="4" fillId="0" borderId="12" xfId="0" applyFont="1" applyBorder="1" applyAlignment="1">
      <alignment horizontal="center" vertical="center" wrapText="1"/>
    </xf>
    <xf numFmtId="164" fontId="4" fillId="0" borderId="12" xfId="1" applyFont="1" applyBorder="1" applyAlignment="1">
      <alignment horizontal="center" vertical="center" wrapText="1"/>
    </xf>
    <xf numFmtId="168" fontId="2" fillId="0" borderId="4" xfId="2" applyNumberFormat="1" applyFont="1" applyFill="1" applyBorder="1" applyAlignment="1">
      <alignment horizontal="center" vertical="center" wrapText="1"/>
    </xf>
    <xf numFmtId="0" fontId="0" fillId="0" borderId="4" xfId="0" applyBorder="1"/>
    <xf numFmtId="0" fontId="22" fillId="2" borderId="4"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2" fillId="2" borderId="4" xfId="0" applyFont="1" applyFill="1" applyBorder="1" applyAlignment="1">
      <alignment vertical="center" wrapText="1"/>
    </xf>
    <xf numFmtId="0" fontId="18" fillId="2" borderId="0" xfId="0" applyFont="1" applyFill="1" applyAlignment="1">
      <alignment horizontal="center" vertical="center"/>
    </xf>
    <xf numFmtId="0" fontId="38" fillId="2" borderId="0" xfId="0" applyFont="1" applyFill="1"/>
    <xf numFmtId="0" fontId="39" fillId="2" borderId="0" xfId="0" applyFont="1" applyFill="1" applyAlignment="1">
      <alignment horizontal="center"/>
    </xf>
    <xf numFmtId="0" fontId="39" fillId="2" borderId="0" xfId="0" applyFont="1" applyFill="1"/>
    <xf numFmtId="0" fontId="18" fillId="2" borderId="0" xfId="0" applyFont="1" applyFill="1" applyAlignment="1">
      <alignment vertical="center"/>
    </xf>
    <xf numFmtId="0" fontId="11" fillId="2" borderId="0" xfId="0" applyFont="1" applyFill="1" applyAlignment="1">
      <alignment horizontal="right" vertical="center"/>
    </xf>
    <xf numFmtId="0" fontId="18" fillId="2" borderId="1" xfId="0" applyFont="1" applyFill="1" applyBorder="1" applyAlignment="1">
      <alignment horizontal="center" vertical="center" wrapText="1"/>
    </xf>
    <xf numFmtId="0" fontId="12" fillId="0" borderId="0" xfId="0" applyFont="1" applyAlignment="1">
      <alignment horizontal="center"/>
    </xf>
    <xf numFmtId="0" fontId="34" fillId="0" borderId="0" xfId="0" applyFont="1"/>
    <xf numFmtId="167" fontId="34" fillId="0" borderId="0" xfId="0" applyNumberFormat="1" applyFont="1"/>
    <xf numFmtId="0" fontId="23" fillId="2" borderId="4" xfId="0" applyFont="1" applyFill="1" applyBorder="1" applyAlignment="1">
      <alignment vertical="center" wrapText="1"/>
    </xf>
    <xf numFmtId="0" fontId="21" fillId="2" borderId="4" xfId="0" applyFont="1" applyFill="1" applyBorder="1" applyAlignment="1">
      <alignment vertical="center" wrapText="1"/>
    </xf>
    <xf numFmtId="170" fontId="19" fillId="0" borderId="1" xfId="1" applyNumberFormat="1" applyFont="1" applyFill="1" applyBorder="1" applyAlignment="1">
      <alignment horizontal="left" vertical="center" wrapText="1"/>
    </xf>
    <xf numFmtId="0" fontId="28" fillId="2" borderId="7" xfId="0" applyFont="1" applyFill="1" applyBorder="1" applyAlignment="1">
      <alignment horizontal="center" vertical="center" wrapText="1"/>
    </xf>
    <xf numFmtId="0" fontId="18" fillId="2" borderId="1" xfId="0" applyFont="1" applyFill="1" applyBorder="1" applyAlignment="1">
      <alignment vertical="center" wrapText="1"/>
    </xf>
    <xf numFmtId="0" fontId="4" fillId="0" borderId="1" xfId="0" applyFont="1" applyBorder="1" applyAlignment="1">
      <alignment horizontal="center" vertical="center" wrapText="1"/>
    </xf>
    <xf numFmtId="0" fontId="41" fillId="0" borderId="7" xfId="0" applyFont="1" applyBorder="1" applyAlignment="1">
      <alignment vertical="center" wrapText="1"/>
    </xf>
    <xf numFmtId="0" fontId="41" fillId="0" borderId="2" xfId="0" applyFont="1" applyBorder="1" applyAlignment="1">
      <alignment vertical="center" wrapText="1"/>
    </xf>
    <xf numFmtId="0" fontId="41" fillId="0" borderId="10" xfId="0" applyFont="1" applyBorder="1" applyAlignment="1">
      <alignment vertical="center" wrapText="1"/>
    </xf>
    <xf numFmtId="0" fontId="41" fillId="0" borderId="11" xfId="0" applyFont="1" applyBorder="1" applyAlignment="1">
      <alignment vertical="center" wrapText="1"/>
    </xf>
    <xf numFmtId="167" fontId="34" fillId="0" borderId="0" xfId="1" applyNumberFormat="1" applyFont="1"/>
    <xf numFmtId="0" fontId="41" fillId="0" borderId="8" xfId="0" applyFont="1" applyBorder="1" applyAlignment="1">
      <alignment vertical="center" wrapText="1"/>
    </xf>
    <xf numFmtId="0" fontId="41" fillId="0" borderId="1" xfId="0" applyFont="1" applyBorder="1" applyAlignment="1">
      <alignment horizontal="center" vertical="center" wrapText="1"/>
    </xf>
    <xf numFmtId="0" fontId="41" fillId="0" borderId="0" xfId="0" applyFont="1" applyAlignment="1">
      <alignment horizontal="center" vertical="center"/>
    </xf>
    <xf numFmtId="0" fontId="42" fillId="0" borderId="0" xfId="0" applyFont="1" applyAlignment="1">
      <alignment horizontal="right" vertical="center"/>
    </xf>
    <xf numFmtId="0" fontId="34" fillId="0" borderId="0" xfId="0" applyFont="1" applyAlignment="1">
      <alignment vertical="center"/>
    </xf>
    <xf numFmtId="0" fontId="28" fillId="0" borderId="1" xfId="4" applyFont="1" applyBorder="1" applyAlignment="1">
      <alignment horizontal="center" vertical="center"/>
    </xf>
    <xf numFmtId="0" fontId="28" fillId="0" borderId="1" xfId="4" applyFont="1" applyBorder="1" applyAlignment="1">
      <alignment vertical="center" wrapText="1"/>
    </xf>
    <xf numFmtId="0" fontId="35" fillId="2" borderId="7"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3" xfId="0" applyFont="1" applyFill="1" applyBorder="1" applyAlignment="1">
      <alignment vertical="center" wrapText="1"/>
    </xf>
    <xf numFmtId="0" fontId="23" fillId="2" borderId="5" xfId="0" applyFont="1" applyFill="1" applyBorder="1" applyAlignment="1">
      <alignment horizontal="center" vertical="center" wrapText="1"/>
    </xf>
    <xf numFmtId="0" fontId="23" fillId="2" borderId="5" xfId="0" applyFont="1" applyFill="1" applyBorder="1" applyAlignment="1">
      <alignment vertical="center" wrapText="1"/>
    </xf>
    <xf numFmtId="172" fontId="23" fillId="0" borderId="0" xfId="9" applyNumberFormat="1" applyFont="1" applyAlignment="1">
      <alignment horizontal="center" vertical="center" wrapText="1"/>
    </xf>
    <xf numFmtId="172" fontId="23" fillId="0" borderId="0" xfId="9" applyNumberFormat="1" applyFont="1" applyAlignment="1">
      <alignment horizontal="center" vertical="center"/>
    </xf>
    <xf numFmtId="172" fontId="43" fillId="2" borderId="0" xfId="9" applyNumberFormat="1" applyFont="1" applyFill="1" applyAlignment="1">
      <alignment horizontal="right" vertical="center"/>
    </xf>
    <xf numFmtId="172" fontId="35" fillId="2" borderId="7" xfId="9" applyNumberFormat="1" applyFont="1" applyFill="1" applyBorder="1" applyAlignment="1">
      <alignment horizontal="center" vertical="center" wrapText="1"/>
    </xf>
    <xf numFmtId="172" fontId="35" fillId="2" borderId="1" xfId="9" applyNumberFormat="1" applyFont="1" applyFill="1" applyBorder="1" applyAlignment="1">
      <alignment horizontal="center" vertical="center" wrapText="1"/>
    </xf>
    <xf numFmtId="172" fontId="0" fillId="2" borderId="0" xfId="9" applyNumberFormat="1" applyFont="1" applyFill="1"/>
    <xf numFmtId="167" fontId="23" fillId="2" borderId="3" xfId="1" applyNumberFormat="1" applyFont="1" applyFill="1" applyBorder="1" applyAlignment="1">
      <alignment horizontal="center" vertical="center" wrapText="1"/>
    </xf>
    <xf numFmtId="167" fontId="23" fillId="2" borderId="4" xfId="1" applyNumberFormat="1" applyFont="1" applyFill="1" applyBorder="1" applyAlignment="1">
      <alignment horizontal="center" vertical="center" wrapText="1"/>
    </xf>
    <xf numFmtId="167" fontId="22" fillId="2" borderId="4" xfId="1" applyNumberFormat="1" applyFont="1" applyFill="1" applyBorder="1" applyAlignment="1">
      <alignment horizontal="center" vertical="center" wrapText="1"/>
    </xf>
    <xf numFmtId="167" fontId="23" fillId="2" borderId="4" xfId="1" applyNumberFormat="1" applyFont="1" applyFill="1" applyBorder="1"/>
    <xf numFmtId="167" fontId="22" fillId="2" borderId="5" xfId="1" applyNumberFormat="1" applyFont="1" applyFill="1" applyBorder="1" applyAlignment="1">
      <alignment horizontal="center" vertical="center" wrapText="1"/>
    </xf>
    <xf numFmtId="167" fontId="18" fillId="2" borderId="1" xfId="1" applyNumberFormat="1" applyFont="1" applyFill="1" applyBorder="1" applyAlignment="1">
      <alignment horizontal="center" vertical="center" wrapText="1"/>
    </xf>
    <xf numFmtId="167" fontId="19" fillId="0" borderId="1" xfId="1" applyNumberFormat="1" applyFont="1" applyFill="1" applyBorder="1" applyAlignment="1">
      <alignment horizontal="center" vertical="center" wrapText="1"/>
    </xf>
    <xf numFmtId="167" fontId="4" fillId="0" borderId="1" xfId="1" applyNumberFormat="1" applyFont="1" applyBorder="1" applyAlignment="1">
      <alignment horizontal="center" vertical="center" wrapText="1"/>
    </xf>
    <xf numFmtId="167" fontId="19" fillId="2" borderId="1" xfId="1" applyNumberFormat="1" applyFont="1" applyFill="1" applyBorder="1" applyAlignment="1">
      <alignment horizontal="center" vertical="center" wrapText="1"/>
    </xf>
    <xf numFmtId="167" fontId="44" fillId="0" borderId="1" xfId="1" applyNumberFormat="1" applyFont="1" applyFill="1" applyBorder="1" applyAlignment="1">
      <alignment horizontal="center" vertical="center" wrapText="1"/>
    </xf>
    <xf numFmtId="167" fontId="28" fillId="2" borderId="1" xfId="1" applyNumberFormat="1" applyFont="1" applyFill="1" applyBorder="1" applyAlignment="1">
      <alignment horizontal="center" vertical="center"/>
    </xf>
    <xf numFmtId="0" fontId="3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5" fillId="0" borderId="0" xfId="0" applyFont="1" applyAlignment="1">
      <alignment horizontal="center" vertical="center"/>
    </xf>
    <xf numFmtId="0" fontId="32" fillId="0" borderId="0" xfId="0" applyFont="1" applyAlignment="1">
      <alignment horizontal="center" vertical="center"/>
    </xf>
    <xf numFmtId="0" fontId="20" fillId="0" borderId="0" xfId="0" applyFont="1" applyAlignment="1">
      <alignment horizontal="center" vertical="center"/>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4" fillId="2" borderId="0" xfId="0" applyFont="1" applyFill="1" applyAlignment="1">
      <alignment horizontal="center" vertical="center"/>
    </xf>
    <xf numFmtId="0" fontId="11" fillId="2" borderId="0" xfId="0" applyFont="1" applyFill="1" applyAlignment="1">
      <alignment horizontal="center" vertical="center"/>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164" fontId="2" fillId="2" borderId="7" xfId="1" applyFont="1" applyFill="1" applyBorder="1" applyAlignment="1">
      <alignment horizontal="center" vertical="center" wrapText="1"/>
    </xf>
    <xf numFmtId="164" fontId="2" fillId="2" borderId="9" xfId="1" applyFont="1" applyFill="1" applyBorder="1" applyAlignment="1">
      <alignment horizontal="center" vertical="center" wrapText="1"/>
    </xf>
    <xf numFmtId="164" fontId="2" fillId="2" borderId="8" xfId="1"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wrapText="1"/>
    </xf>
    <xf numFmtId="169" fontId="2" fillId="2" borderId="1" xfId="1"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2" fillId="0" borderId="9" xfId="0" applyFont="1" applyBorder="1" applyAlignment="1">
      <alignment horizontal="center" vertical="center" wrapText="1"/>
    </xf>
    <xf numFmtId="164" fontId="2" fillId="0" borderId="7" xfId="1" applyFont="1" applyBorder="1" applyAlignment="1">
      <alignment horizontal="center" vertical="center" wrapText="1"/>
    </xf>
    <xf numFmtId="164" fontId="2" fillId="0" borderId="9" xfId="1" applyFont="1" applyBorder="1" applyAlignment="1">
      <alignment horizontal="center" vertical="center" wrapText="1"/>
    </xf>
    <xf numFmtId="164" fontId="2" fillId="0" borderId="8" xfId="1" applyFont="1" applyBorder="1" applyAlignment="1">
      <alignment horizontal="center" vertical="center" wrapText="1"/>
    </xf>
    <xf numFmtId="0" fontId="2" fillId="0" borderId="13" xfId="0" applyFont="1" applyBorder="1" applyAlignment="1">
      <alignment horizontal="center" vertical="center" wrapText="1"/>
    </xf>
    <xf numFmtId="0" fontId="23" fillId="2" borderId="0" xfId="0" applyFont="1" applyFill="1" applyAlignment="1">
      <alignment horizontal="center" vertical="center"/>
    </xf>
    <xf numFmtId="0" fontId="40" fillId="2" borderId="0" xfId="0" applyFont="1" applyFill="1" applyAlignment="1">
      <alignment horizontal="center" vertical="center" wrapText="1"/>
    </xf>
    <xf numFmtId="0" fontId="18" fillId="2" borderId="0" xfId="0" applyFont="1" applyFill="1" applyAlignment="1">
      <alignment horizontal="center" vertical="center"/>
    </xf>
    <xf numFmtId="0" fontId="18" fillId="2" borderId="1" xfId="0" applyFont="1" applyFill="1" applyBorder="1" applyAlignment="1">
      <alignment horizontal="center" vertical="center" wrapText="1"/>
    </xf>
    <xf numFmtId="0" fontId="28" fillId="2" borderId="1" xfId="6" applyFont="1" applyFill="1" applyBorder="1" applyAlignment="1">
      <alignment horizontal="center" vertical="center"/>
    </xf>
    <xf numFmtId="0" fontId="28" fillId="2" borderId="1"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17" fillId="0" borderId="0" xfId="0" applyFont="1" applyAlignment="1">
      <alignment horizontal="center" vertical="center"/>
    </xf>
    <xf numFmtId="0" fontId="29" fillId="0" borderId="0" xfId="0" applyFont="1" applyAlignment="1">
      <alignment horizontal="center"/>
    </xf>
  </cellXfs>
  <cellStyles count="11">
    <cellStyle name="Comma" xfId="1" builtinId="3"/>
    <cellStyle name="Comma [0]" xfId="9" builtinId="6"/>
    <cellStyle name="Comma [0] 2 2" xfId="10" xr:uid="{00000000-0005-0000-0000-000002000000}"/>
    <cellStyle name="Comma 2" xfId="3" xr:uid="{00000000-0005-0000-0000-000003000000}"/>
    <cellStyle name="Comma 4" xfId="8" xr:uid="{00000000-0005-0000-0000-000004000000}"/>
    <cellStyle name="Normal" xfId="0" builtinId="0"/>
    <cellStyle name="Normal 2 17" xfId="6" xr:uid="{00000000-0005-0000-0000-000006000000}"/>
    <cellStyle name="Normal 2_Cấp 57" xfId="5" xr:uid="{00000000-0005-0000-0000-000007000000}"/>
    <cellStyle name="Normal 6" xfId="7" xr:uid="{00000000-0005-0000-0000-000008000000}"/>
    <cellStyle name="Normal 7" xfId="4" xr:uid="{00000000-0005-0000-0000-00000900000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3\d&#7921;%20to&#225;n%202024\New%20folder\pb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
      <sheetName val="XXX"/>
      <sheetName val="BSCĐ"/>
      <sheetName val="SGV"/>
    </sheetNames>
    <sheetDataSet>
      <sheetData sheetId="0"/>
      <sheetData sheetId="1"/>
      <sheetData sheetId="2">
        <row r="13">
          <cell r="G13">
            <v>894211</v>
          </cell>
          <cell r="H13">
            <v>138074</v>
          </cell>
          <cell r="I13">
            <v>948025</v>
          </cell>
        </row>
      </sheetData>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5"/>
  <sheetViews>
    <sheetView topLeftCell="A8" zoomScaleNormal="100" workbookViewId="0">
      <selection activeCell="H10" sqref="H10:I20"/>
    </sheetView>
  </sheetViews>
  <sheetFormatPr defaultRowHeight="15" x14ac:dyDescent="0.25"/>
  <cols>
    <col min="1" max="1" width="5.140625" customWidth="1"/>
    <col min="2" max="2" width="29.42578125" customWidth="1"/>
    <col min="3" max="3" width="14.28515625" customWidth="1"/>
    <col min="4" max="4" width="12.140625" customWidth="1"/>
    <col min="5" max="5" width="12" customWidth="1"/>
    <col min="6" max="6" width="9.42578125" customWidth="1"/>
    <col min="7" max="7" width="9.28515625" customWidth="1"/>
  </cols>
  <sheetData>
    <row r="1" spans="1:7" ht="16.5" x14ac:dyDescent="0.25">
      <c r="A1" s="8"/>
    </row>
    <row r="2" spans="1:7" x14ac:dyDescent="0.25">
      <c r="G2" s="33" t="s">
        <v>69</v>
      </c>
    </row>
    <row r="3" spans="1:7" ht="18.75" x14ac:dyDescent="0.25">
      <c r="A3" s="203" t="s">
        <v>208</v>
      </c>
      <c r="B3" s="203"/>
      <c r="C3" s="203"/>
      <c r="D3" s="203"/>
      <c r="E3" s="203"/>
      <c r="F3" s="203"/>
      <c r="G3" s="203"/>
    </row>
    <row r="4" spans="1:7" ht="15.75" x14ac:dyDescent="0.25">
      <c r="A4" s="204" t="s">
        <v>268</v>
      </c>
      <c r="B4" s="204"/>
      <c r="C4" s="204"/>
      <c r="D4" s="204"/>
      <c r="E4" s="204"/>
      <c r="F4" s="204"/>
      <c r="G4" s="204"/>
    </row>
    <row r="5" spans="1:7" x14ac:dyDescent="0.25">
      <c r="G5" s="1"/>
    </row>
    <row r="6" spans="1:7" x14ac:dyDescent="0.25">
      <c r="G6" s="1" t="s">
        <v>0</v>
      </c>
    </row>
    <row r="7" spans="1:7" x14ac:dyDescent="0.25">
      <c r="A7" s="205" t="s">
        <v>1</v>
      </c>
      <c r="B7" s="205" t="s">
        <v>2</v>
      </c>
      <c r="C7" s="205" t="s">
        <v>129</v>
      </c>
      <c r="D7" s="206" t="s">
        <v>130</v>
      </c>
      <c r="E7" s="206" t="s">
        <v>131</v>
      </c>
      <c r="F7" s="205" t="s">
        <v>209</v>
      </c>
      <c r="G7" s="205"/>
    </row>
    <row r="8" spans="1:7" ht="51" x14ac:dyDescent="0.25">
      <c r="A8" s="205"/>
      <c r="B8" s="205"/>
      <c r="C8" s="205"/>
      <c r="D8" s="207"/>
      <c r="E8" s="207"/>
      <c r="F8" s="21" t="s">
        <v>129</v>
      </c>
      <c r="G8" s="21" t="s">
        <v>130</v>
      </c>
    </row>
    <row r="9" spans="1:7" x14ac:dyDescent="0.25">
      <c r="A9" s="21" t="s">
        <v>3</v>
      </c>
      <c r="B9" s="21" t="s">
        <v>4</v>
      </c>
      <c r="C9" s="21">
        <v>1</v>
      </c>
      <c r="D9" s="21">
        <v>2</v>
      </c>
      <c r="E9" s="21">
        <v>3</v>
      </c>
      <c r="F9" s="21" t="s">
        <v>210</v>
      </c>
      <c r="G9" s="21" t="s">
        <v>211</v>
      </c>
    </row>
    <row r="10" spans="1:7" x14ac:dyDescent="0.25">
      <c r="A10" s="2" t="s">
        <v>3</v>
      </c>
      <c r="B10" s="3" t="s">
        <v>212</v>
      </c>
      <c r="C10" s="43">
        <f>C11+C18</f>
        <v>957264</v>
      </c>
      <c r="D10" s="43">
        <f>D11+D18</f>
        <v>1084525</v>
      </c>
      <c r="E10" s="43">
        <f>E11+E18</f>
        <v>1086525</v>
      </c>
      <c r="F10" s="44">
        <f>E10/C10</f>
        <v>1.1350317153888583</v>
      </c>
      <c r="G10" s="44">
        <f>E10/D10</f>
        <v>1.0018441253083148</v>
      </c>
    </row>
    <row r="11" spans="1:7" ht="25.5" x14ac:dyDescent="0.25">
      <c r="A11" s="45" t="s">
        <v>7</v>
      </c>
      <c r="B11" s="46" t="s">
        <v>213</v>
      </c>
      <c r="C11" s="47">
        <f>C12+C13+C15</f>
        <v>104500</v>
      </c>
      <c r="D11" s="47">
        <f>D12+D13+D15</f>
        <v>136500</v>
      </c>
      <c r="E11" s="47">
        <f>E12+E13+E15</f>
        <v>138500</v>
      </c>
      <c r="F11" s="44">
        <f t="shared" ref="F11:F19" si="0">E11/C11</f>
        <v>1.3253588516746411</v>
      </c>
      <c r="G11" s="44">
        <f t="shared" ref="G11:G20" si="1">E11/D11</f>
        <v>1.0146520146520146</v>
      </c>
    </row>
    <row r="12" spans="1:7" ht="23.45" customHeight="1" x14ac:dyDescent="0.25">
      <c r="A12" s="45"/>
      <c r="B12" s="48" t="s">
        <v>214</v>
      </c>
      <c r="C12" s="49">
        <v>3832</v>
      </c>
      <c r="D12" s="49">
        <v>1600</v>
      </c>
      <c r="E12" s="49">
        <f>D12</f>
        <v>1600</v>
      </c>
      <c r="F12" s="44">
        <f t="shared" si="0"/>
        <v>0.41753653444676408</v>
      </c>
      <c r="G12" s="44">
        <f t="shared" si="1"/>
        <v>1</v>
      </c>
    </row>
    <row r="13" spans="1:7" ht="23.45" customHeight="1" x14ac:dyDescent="0.25">
      <c r="A13" s="45"/>
      <c r="B13" s="48" t="s">
        <v>215</v>
      </c>
      <c r="C13" s="49">
        <f>3800+700</f>
        <v>4500</v>
      </c>
      <c r="D13" s="49">
        <v>50640</v>
      </c>
      <c r="E13" s="49">
        <f>D13+200</f>
        <v>50840</v>
      </c>
      <c r="F13" s="44">
        <f t="shared" si="0"/>
        <v>11.297777777777778</v>
      </c>
      <c r="G13" s="44">
        <f t="shared" si="1"/>
        <v>1.0039494470774091</v>
      </c>
    </row>
    <row r="14" spans="1:7" x14ac:dyDescent="0.25">
      <c r="A14" s="4" t="s">
        <v>8</v>
      </c>
      <c r="B14" s="5" t="s">
        <v>216</v>
      </c>
      <c r="C14" s="50">
        <f>C15+C18</f>
        <v>948932</v>
      </c>
      <c r="D14" s="50">
        <f>D15+D18</f>
        <v>1032285</v>
      </c>
      <c r="E14" s="50">
        <f>E15+E18</f>
        <v>1034085</v>
      </c>
      <c r="F14" s="44">
        <f t="shared" si="0"/>
        <v>1.0897356185690861</v>
      </c>
      <c r="G14" s="44">
        <f t="shared" si="1"/>
        <v>1.0017437045002107</v>
      </c>
    </row>
    <row r="15" spans="1:7" ht="25.5" x14ac:dyDescent="0.25">
      <c r="A15" s="4">
        <v>1</v>
      </c>
      <c r="B15" s="5" t="s">
        <v>217</v>
      </c>
      <c r="C15" s="18">
        <f>C16+C17</f>
        <v>96168</v>
      </c>
      <c r="D15" s="18">
        <f>D16+D17</f>
        <v>84260</v>
      </c>
      <c r="E15" s="18">
        <f>E16+E17</f>
        <v>86060</v>
      </c>
      <c r="F15" s="44">
        <f t="shared" si="0"/>
        <v>0.89489227185758258</v>
      </c>
      <c r="G15" s="44">
        <f t="shared" si="1"/>
        <v>1.0213624495608831</v>
      </c>
    </row>
    <row r="16" spans="1:7" x14ac:dyDescent="0.25">
      <c r="A16" s="6" t="s">
        <v>9</v>
      </c>
      <c r="B16" s="7" t="s">
        <v>31</v>
      </c>
      <c r="C16" s="41">
        <v>53100</v>
      </c>
      <c r="D16" s="41">
        <f>300+36500+130+9000+2400+3500+2000+130</f>
        <v>53960</v>
      </c>
      <c r="E16" s="41">
        <f>D16</f>
        <v>53960</v>
      </c>
      <c r="F16" s="44">
        <f t="shared" si="0"/>
        <v>1.016195856873823</v>
      </c>
      <c r="G16" s="44">
        <f t="shared" si="1"/>
        <v>1</v>
      </c>
    </row>
    <row r="17" spans="1:7" ht="25.5" x14ac:dyDescent="0.25">
      <c r="A17" s="6" t="s">
        <v>9</v>
      </c>
      <c r="B17" s="7" t="s">
        <v>218</v>
      </c>
      <c r="C17" s="41">
        <f>36768+6300</f>
        <v>43068</v>
      </c>
      <c r="D17" s="41">
        <f>27500+2000+800</f>
        <v>30300</v>
      </c>
      <c r="E17" s="41">
        <f>D17+1800</f>
        <v>32100</v>
      </c>
      <c r="F17" s="44">
        <f t="shared" si="0"/>
        <v>0.74533296182780717</v>
      </c>
      <c r="G17" s="44"/>
    </row>
    <row r="18" spans="1:7" ht="25.15" customHeight="1" x14ac:dyDescent="0.25">
      <c r="A18" s="4">
        <v>2</v>
      </c>
      <c r="B18" s="5" t="s">
        <v>219</v>
      </c>
      <c r="C18" s="50">
        <f>SUM(C19:C20)</f>
        <v>852764</v>
      </c>
      <c r="D18" s="50">
        <f>[1]BSCĐ!$I$13</f>
        <v>948025</v>
      </c>
      <c r="E18" s="50">
        <f>SUM(E19:E20)</f>
        <v>948025</v>
      </c>
      <c r="F18" s="44">
        <f>E18/C18</f>
        <v>1.1117085148997847</v>
      </c>
      <c r="G18" s="44">
        <f t="shared" si="1"/>
        <v>1</v>
      </c>
    </row>
    <row r="19" spans="1:7" x14ac:dyDescent="0.25">
      <c r="A19" s="6"/>
      <c r="B19" s="51" t="s">
        <v>220</v>
      </c>
      <c r="C19" s="41">
        <v>704209</v>
      </c>
      <c r="D19" s="41">
        <f>D18-D20</f>
        <v>809951</v>
      </c>
      <c r="E19" s="41">
        <f>D19</f>
        <v>809951</v>
      </c>
      <c r="F19" s="44">
        <f t="shared" si="0"/>
        <v>1.1501571266484807</v>
      </c>
      <c r="G19" s="44">
        <f t="shared" si="1"/>
        <v>1</v>
      </c>
    </row>
    <row r="20" spans="1:7" x14ac:dyDescent="0.25">
      <c r="A20" s="6"/>
      <c r="B20" s="51" t="s">
        <v>221</v>
      </c>
      <c r="C20" s="41">
        <v>148555</v>
      </c>
      <c r="D20" s="41">
        <f>[1]BSCĐ!$H$13</f>
        <v>138074</v>
      </c>
      <c r="E20" s="41">
        <f>D20</f>
        <v>138074</v>
      </c>
      <c r="F20" s="44"/>
      <c r="G20" s="44">
        <f t="shared" si="1"/>
        <v>1</v>
      </c>
    </row>
    <row r="21" spans="1:7" x14ac:dyDescent="0.25">
      <c r="A21" s="4">
        <v>3</v>
      </c>
      <c r="B21" s="52" t="s">
        <v>222</v>
      </c>
      <c r="C21" s="53"/>
      <c r="D21" s="41"/>
      <c r="E21" s="41"/>
      <c r="F21" s="54"/>
      <c r="G21" s="54"/>
    </row>
    <row r="22" spans="1:7" x14ac:dyDescent="0.25">
      <c r="A22" s="4">
        <v>4</v>
      </c>
      <c r="B22" s="5" t="s">
        <v>34</v>
      </c>
      <c r="C22" s="18"/>
      <c r="D22" s="50"/>
      <c r="E22" s="50"/>
      <c r="F22" s="44"/>
      <c r="G22" s="44"/>
    </row>
    <row r="23" spans="1:7" ht="25.5" x14ac:dyDescent="0.25">
      <c r="A23" s="4">
        <v>5</v>
      </c>
      <c r="B23" s="5" t="s">
        <v>35</v>
      </c>
      <c r="C23" s="18"/>
      <c r="D23" s="50"/>
      <c r="E23" s="50"/>
      <c r="F23" s="55"/>
      <c r="G23" s="55"/>
    </row>
    <row r="24" spans="1:7" x14ac:dyDescent="0.25">
      <c r="A24" s="9">
        <v>6</v>
      </c>
      <c r="B24" s="10" t="s">
        <v>223</v>
      </c>
      <c r="C24" s="56"/>
      <c r="D24" s="42"/>
      <c r="E24" s="42"/>
      <c r="F24" s="57"/>
      <c r="G24" s="57"/>
    </row>
    <row r="25" spans="1:7" x14ac:dyDescent="0.25">
      <c r="A25" s="58"/>
    </row>
  </sheetData>
  <mergeCells count="8">
    <mergeCell ref="A3:G3"/>
    <mergeCell ref="A4:G4"/>
    <mergeCell ref="A7:A8"/>
    <mergeCell ref="B7:B8"/>
    <mergeCell ref="C7:C8"/>
    <mergeCell ref="D7:D8"/>
    <mergeCell ref="E7:E8"/>
    <mergeCell ref="F7:G7"/>
  </mergeCells>
  <pageMargins left="0.7" right="0.36"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49"/>
  <sheetViews>
    <sheetView topLeftCell="A6" workbookViewId="0">
      <selection activeCell="J11" sqref="J11"/>
    </sheetView>
  </sheetViews>
  <sheetFormatPr defaultRowHeight="15" x14ac:dyDescent="0.25"/>
  <cols>
    <col min="1" max="1" width="5.140625" customWidth="1"/>
    <col min="2" max="2" width="36.140625" customWidth="1"/>
    <col min="3" max="3" width="11.7109375" customWidth="1"/>
    <col min="4" max="4" width="13.28515625" customWidth="1"/>
    <col min="5" max="5" width="12.85546875" customWidth="1"/>
    <col min="6" max="6" width="13.28515625" customWidth="1"/>
    <col min="7" max="7" width="9.85546875" customWidth="1"/>
    <col min="8" max="8" width="10.5703125" customWidth="1"/>
  </cols>
  <sheetData>
    <row r="1" spans="1:10" ht="16.5" x14ac:dyDescent="0.25">
      <c r="A1" s="24"/>
      <c r="B1" s="59"/>
      <c r="C1" s="59"/>
      <c r="D1" s="59"/>
      <c r="E1" s="59"/>
      <c r="F1" s="59"/>
      <c r="G1" s="208" t="s">
        <v>70</v>
      </c>
      <c r="H1" s="208"/>
    </row>
    <row r="2" spans="1:10" x14ac:dyDescent="0.25">
      <c r="A2" s="59"/>
      <c r="B2" s="59"/>
      <c r="C2" s="59"/>
      <c r="D2" s="59"/>
      <c r="E2" s="59"/>
      <c r="F2" s="59"/>
      <c r="G2" s="59"/>
      <c r="H2" s="60" t="s">
        <v>224</v>
      </c>
    </row>
    <row r="3" spans="1:10" ht="18.75" x14ac:dyDescent="0.25">
      <c r="A3" s="209" t="s">
        <v>225</v>
      </c>
      <c r="B3" s="209"/>
      <c r="C3" s="209"/>
      <c r="D3" s="209"/>
      <c r="E3" s="209"/>
      <c r="F3" s="209"/>
      <c r="G3" s="209"/>
      <c r="H3" s="209"/>
    </row>
    <row r="4" spans="1:10" ht="15.75" x14ac:dyDescent="0.25">
      <c r="A4" s="210" t="str">
        <f>'phụ lục 1'!A4:G4</f>
        <v>(Kèm theo Quyết định số 2456/QĐ-UBND ngày 18/12/2023 của UBND huyện Phù Yên)</v>
      </c>
      <c r="B4" s="210"/>
      <c r="C4" s="210"/>
      <c r="D4" s="210"/>
      <c r="E4" s="210"/>
      <c r="F4" s="210"/>
      <c r="G4" s="210"/>
      <c r="H4" s="210"/>
    </row>
    <row r="5" spans="1:10" x14ac:dyDescent="0.25">
      <c r="A5" s="59"/>
      <c r="B5" s="59"/>
      <c r="C5" s="59"/>
      <c r="D5" s="59"/>
      <c r="E5" s="59"/>
      <c r="F5" s="59"/>
      <c r="G5" s="59"/>
      <c r="H5" s="61"/>
    </row>
    <row r="6" spans="1:10" x14ac:dyDescent="0.25">
      <c r="A6" s="59"/>
      <c r="B6" s="59"/>
      <c r="C6" s="62"/>
      <c r="D6" s="59"/>
      <c r="E6" s="59"/>
      <c r="F6" s="59"/>
      <c r="G6" s="59"/>
      <c r="H6" s="61" t="s">
        <v>0</v>
      </c>
    </row>
    <row r="7" spans="1:10" x14ac:dyDescent="0.25">
      <c r="A7" s="211" t="s">
        <v>1</v>
      </c>
      <c r="B7" s="211" t="s">
        <v>2</v>
      </c>
      <c r="C7" s="211" t="s">
        <v>129</v>
      </c>
      <c r="D7" s="211" t="s">
        <v>132</v>
      </c>
      <c r="E7" s="212" t="s">
        <v>130</v>
      </c>
      <c r="F7" s="212" t="s">
        <v>131</v>
      </c>
      <c r="G7" s="211" t="s">
        <v>209</v>
      </c>
      <c r="H7" s="211"/>
    </row>
    <row r="8" spans="1:10" ht="38.25" x14ac:dyDescent="0.25">
      <c r="A8" s="211"/>
      <c r="B8" s="211"/>
      <c r="C8" s="211"/>
      <c r="D8" s="211"/>
      <c r="E8" s="213"/>
      <c r="F8" s="213"/>
      <c r="G8" s="36" t="s">
        <v>129</v>
      </c>
      <c r="H8" s="36" t="s">
        <v>226</v>
      </c>
    </row>
    <row r="9" spans="1:10" x14ac:dyDescent="0.25">
      <c r="A9" s="36" t="s">
        <v>3</v>
      </c>
      <c r="B9" s="36" t="s">
        <v>4</v>
      </c>
      <c r="C9" s="36">
        <v>1</v>
      </c>
      <c r="D9" s="36">
        <v>2</v>
      </c>
      <c r="E9" s="36">
        <v>3</v>
      </c>
      <c r="F9" s="36">
        <v>4</v>
      </c>
      <c r="G9" s="36" t="s">
        <v>227</v>
      </c>
      <c r="H9" s="36" t="s">
        <v>228</v>
      </c>
    </row>
    <row r="10" spans="1:10" x14ac:dyDescent="0.25">
      <c r="A10" s="37" t="s">
        <v>3</v>
      </c>
      <c r="B10" s="63" t="s">
        <v>212</v>
      </c>
      <c r="C10" s="64">
        <v>957264</v>
      </c>
      <c r="D10" s="64">
        <v>1141678.9760500002</v>
      </c>
      <c r="E10" s="64">
        <v>1084525</v>
      </c>
      <c r="F10" s="64">
        <v>1086525</v>
      </c>
      <c r="G10" s="65">
        <v>1.1350317153888583</v>
      </c>
      <c r="H10" s="65">
        <v>1.0018441253083148</v>
      </c>
      <c r="J10">
        <f>'phụ lục 1'!E10</f>
        <v>1086525</v>
      </c>
    </row>
    <row r="11" spans="1:10" x14ac:dyDescent="0.25">
      <c r="A11" s="66" t="s">
        <v>7</v>
      </c>
      <c r="B11" s="67" t="s">
        <v>229</v>
      </c>
      <c r="C11" s="68">
        <v>104500</v>
      </c>
      <c r="D11" s="69">
        <v>98128</v>
      </c>
      <c r="E11" s="68">
        <v>136500</v>
      </c>
      <c r="F11" s="68">
        <v>138500</v>
      </c>
      <c r="G11" s="65">
        <v>1.3253588516746411</v>
      </c>
      <c r="H11" s="65">
        <v>1.0146520146520146</v>
      </c>
    </row>
    <row r="12" spans="1:10" x14ac:dyDescent="0.25">
      <c r="A12" s="38" t="s">
        <v>9</v>
      </c>
      <c r="B12" s="39" t="s">
        <v>31</v>
      </c>
      <c r="C12" s="70">
        <v>53100</v>
      </c>
      <c r="D12" s="71">
        <v>50709</v>
      </c>
      <c r="E12" s="71">
        <v>53960</v>
      </c>
      <c r="F12" s="71">
        <v>53960</v>
      </c>
      <c r="G12" s="72">
        <v>1.016195856873823</v>
      </c>
      <c r="H12" s="72" t="s">
        <v>230</v>
      </c>
    </row>
    <row r="13" spans="1:10" ht="25.5" x14ac:dyDescent="0.25">
      <c r="A13" s="38" t="s">
        <v>9</v>
      </c>
      <c r="B13" s="39" t="s">
        <v>218</v>
      </c>
      <c r="C13" s="70">
        <v>43068</v>
      </c>
      <c r="D13" s="71">
        <v>47419</v>
      </c>
      <c r="E13" s="71">
        <v>30300</v>
      </c>
      <c r="F13" s="71">
        <v>32100</v>
      </c>
      <c r="G13" s="71"/>
      <c r="H13" s="71"/>
    </row>
    <row r="14" spans="1:10" x14ac:dyDescent="0.25">
      <c r="A14" s="73" t="s">
        <v>10</v>
      </c>
      <c r="B14" s="74" t="s">
        <v>219</v>
      </c>
      <c r="C14" s="75">
        <v>852764</v>
      </c>
      <c r="D14" s="76">
        <v>906413.17729999998</v>
      </c>
      <c r="E14" s="75">
        <v>948025</v>
      </c>
      <c r="F14" s="75">
        <v>948025</v>
      </c>
      <c r="G14" s="65">
        <v>1.1117085148997847</v>
      </c>
      <c r="H14" s="65">
        <v>1</v>
      </c>
    </row>
    <row r="15" spans="1:10" x14ac:dyDescent="0.25">
      <c r="A15" s="38">
        <v>1</v>
      </c>
      <c r="B15" s="39" t="s">
        <v>32</v>
      </c>
      <c r="C15" s="70">
        <v>704209</v>
      </c>
      <c r="D15" s="71">
        <v>686664</v>
      </c>
      <c r="E15" s="70">
        <v>809951</v>
      </c>
      <c r="F15" s="70">
        <v>809951</v>
      </c>
      <c r="G15" s="72">
        <v>1.1501571266484807</v>
      </c>
      <c r="H15" s="72">
        <v>1</v>
      </c>
    </row>
    <row r="16" spans="1:10" x14ac:dyDescent="0.25">
      <c r="A16" s="38">
        <v>2</v>
      </c>
      <c r="B16" s="39" t="s">
        <v>33</v>
      </c>
      <c r="C16" s="70">
        <v>148555</v>
      </c>
      <c r="D16" s="71">
        <v>219749.17730000001</v>
      </c>
      <c r="E16" s="70">
        <v>138074</v>
      </c>
      <c r="F16" s="70">
        <v>138074</v>
      </c>
      <c r="G16" s="72"/>
      <c r="H16" s="72">
        <v>1</v>
      </c>
    </row>
    <row r="17" spans="1:8" x14ac:dyDescent="0.25">
      <c r="A17" s="73" t="s">
        <v>10</v>
      </c>
      <c r="B17" s="74" t="s">
        <v>222</v>
      </c>
      <c r="C17" s="70"/>
      <c r="D17" s="71"/>
      <c r="E17" s="70"/>
      <c r="F17" s="70"/>
      <c r="G17" s="72"/>
      <c r="H17" s="72"/>
    </row>
    <row r="18" spans="1:8" x14ac:dyDescent="0.25">
      <c r="A18" s="73" t="s">
        <v>25</v>
      </c>
      <c r="B18" s="74" t="s">
        <v>34</v>
      </c>
      <c r="C18" s="75"/>
      <c r="D18" s="76">
        <v>4224.4714639999993</v>
      </c>
      <c r="E18" s="75"/>
      <c r="F18" s="75"/>
      <c r="G18" s="65"/>
      <c r="H18" s="65"/>
    </row>
    <row r="19" spans="1:8" ht="25.5" x14ac:dyDescent="0.25">
      <c r="A19" s="73" t="s">
        <v>26</v>
      </c>
      <c r="B19" s="74" t="s">
        <v>35</v>
      </c>
      <c r="C19" s="75"/>
      <c r="D19" s="76">
        <v>129241.943579</v>
      </c>
      <c r="E19" s="75"/>
      <c r="F19" s="75"/>
      <c r="G19" s="65"/>
      <c r="H19" s="65"/>
    </row>
    <row r="20" spans="1:8" x14ac:dyDescent="0.25">
      <c r="A20" s="38" t="s">
        <v>27</v>
      </c>
      <c r="B20" s="74" t="s">
        <v>223</v>
      </c>
      <c r="C20" s="70"/>
      <c r="D20" s="76"/>
      <c r="E20" s="70"/>
      <c r="F20" s="70"/>
      <c r="G20" s="72"/>
      <c r="H20" s="72"/>
    </row>
    <row r="21" spans="1:8" x14ac:dyDescent="0.25">
      <c r="A21" s="38" t="s">
        <v>128</v>
      </c>
      <c r="B21" s="74" t="s">
        <v>231</v>
      </c>
      <c r="C21" s="70"/>
      <c r="D21" s="76">
        <v>1641.12</v>
      </c>
      <c r="E21" s="70"/>
      <c r="F21" s="70"/>
      <c r="G21" s="72"/>
      <c r="H21" s="72"/>
    </row>
    <row r="22" spans="1:8" x14ac:dyDescent="0.25">
      <c r="A22" s="38" t="s">
        <v>232</v>
      </c>
      <c r="B22" s="74" t="s">
        <v>135</v>
      </c>
      <c r="C22" s="70"/>
      <c r="D22" s="76">
        <v>2030.2637069999998</v>
      </c>
      <c r="E22" s="70"/>
      <c r="F22" s="70"/>
      <c r="G22" s="72"/>
      <c r="H22" s="72"/>
    </row>
    <row r="23" spans="1:8" x14ac:dyDescent="0.25">
      <c r="A23" s="73" t="s">
        <v>4</v>
      </c>
      <c r="B23" s="74" t="s">
        <v>13</v>
      </c>
      <c r="C23" s="77">
        <v>948932</v>
      </c>
      <c r="D23" s="77">
        <v>1040456.701</v>
      </c>
      <c r="E23" s="77">
        <v>1035035</v>
      </c>
      <c r="F23" s="77">
        <v>1034085</v>
      </c>
      <c r="G23" s="65">
        <v>1.0897356185690861</v>
      </c>
      <c r="H23" s="65">
        <v>0.99908215664204592</v>
      </c>
    </row>
    <row r="24" spans="1:8" x14ac:dyDescent="0.25">
      <c r="A24" s="73" t="s">
        <v>7</v>
      </c>
      <c r="B24" s="74" t="s">
        <v>233</v>
      </c>
      <c r="C24" s="77">
        <v>800377</v>
      </c>
      <c r="D24" s="76">
        <v>809428.375</v>
      </c>
      <c r="E24" s="75">
        <v>896961</v>
      </c>
      <c r="F24" s="77">
        <v>896011</v>
      </c>
      <c r="G24" s="65">
        <v>1.1194861921319579</v>
      </c>
      <c r="H24" s="65">
        <v>0.99894086810909277</v>
      </c>
    </row>
    <row r="25" spans="1:8" x14ac:dyDescent="0.25">
      <c r="A25" s="38">
        <v>1</v>
      </c>
      <c r="B25" s="39" t="s">
        <v>14</v>
      </c>
      <c r="C25" s="78">
        <v>57750</v>
      </c>
      <c r="D25" s="79">
        <v>68037</v>
      </c>
      <c r="E25" s="40">
        <v>41950</v>
      </c>
      <c r="F25" s="40">
        <v>43570</v>
      </c>
      <c r="G25" s="80">
        <v>0.7544588744588745</v>
      </c>
      <c r="H25" s="80">
        <v>1.0386174016686531</v>
      </c>
    </row>
    <row r="26" spans="1:8" x14ac:dyDescent="0.25">
      <c r="A26" s="38">
        <v>2</v>
      </c>
      <c r="B26" s="39" t="s">
        <v>24</v>
      </c>
      <c r="C26" s="81">
        <v>719085</v>
      </c>
      <c r="D26" s="71">
        <v>741391.375</v>
      </c>
      <c r="E26" s="70">
        <v>834377</v>
      </c>
      <c r="F26" s="70">
        <v>830891</v>
      </c>
      <c r="G26" s="72">
        <v>1.1554837049861977</v>
      </c>
      <c r="H26" s="72">
        <v>0.99582203248651391</v>
      </c>
    </row>
    <row r="27" spans="1:8" ht="25.5" x14ac:dyDescent="0.25">
      <c r="A27" s="38">
        <v>3</v>
      </c>
      <c r="B27" s="39" t="s">
        <v>234</v>
      </c>
      <c r="C27" s="81"/>
      <c r="D27" s="71"/>
      <c r="E27" s="70"/>
      <c r="F27" s="81"/>
      <c r="G27" s="72"/>
      <c r="H27" s="72"/>
    </row>
    <row r="28" spans="1:8" x14ac:dyDescent="0.25">
      <c r="A28" s="38">
        <v>4</v>
      </c>
      <c r="B28" s="39" t="s">
        <v>235</v>
      </c>
      <c r="C28" s="81"/>
      <c r="D28" s="71"/>
      <c r="E28" s="70"/>
      <c r="F28" s="81"/>
      <c r="G28" s="72"/>
      <c r="H28" s="72"/>
    </row>
    <row r="29" spans="1:8" x14ac:dyDescent="0.25">
      <c r="A29" s="38">
        <v>5</v>
      </c>
      <c r="B29" s="39" t="s">
        <v>127</v>
      </c>
      <c r="C29" s="81">
        <v>7500</v>
      </c>
      <c r="D29" s="71"/>
      <c r="E29" s="70"/>
      <c r="F29" s="81">
        <v>700</v>
      </c>
      <c r="G29" s="72"/>
      <c r="H29" s="72"/>
    </row>
    <row r="30" spans="1:8" x14ac:dyDescent="0.25">
      <c r="A30" s="38">
        <v>5</v>
      </c>
      <c r="B30" s="39" t="s">
        <v>236</v>
      </c>
      <c r="C30" s="81">
        <v>16042</v>
      </c>
      <c r="D30" s="71"/>
      <c r="E30" s="70">
        <v>17884</v>
      </c>
      <c r="F30" s="70">
        <v>17920</v>
      </c>
      <c r="G30" s="72">
        <v>1.1170676972946016</v>
      </c>
      <c r="H30" s="72">
        <v>1.002012972489376</v>
      </c>
    </row>
    <row r="31" spans="1:8" x14ac:dyDescent="0.25">
      <c r="A31" s="38">
        <v>6</v>
      </c>
      <c r="B31" s="82" t="s">
        <v>144</v>
      </c>
      <c r="C31" s="81"/>
      <c r="D31" s="71"/>
      <c r="E31" s="70">
        <v>2750</v>
      </c>
      <c r="F31" s="81">
        <v>2930</v>
      </c>
      <c r="G31" s="72"/>
      <c r="H31" s="72"/>
    </row>
    <row r="32" spans="1:8" ht="25.5" x14ac:dyDescent="0.25">
      <c r="A32" s="38">
        <v>7</v>
      </c>
      <c r="B32" s="39" t="s">
        <v>237</v>
      </c>
      <c r="C32" s="81"/>
      <c r="D32" s="71"/>
      <c r="E32" s="70"/>
      <c r="F32" s="81"/>
      <c r="G32" s="72"/>
      <c r="H32" s="72"/>
    </row>
    <row r="33" spans="1:8" x14ac:dyDescent="0.25">
      <c r="A33" s="73" t="s">
        <v>8</v>
      </c>
      <c r="B33" s="74" t="s">
        <v>238</v>
      </c>
      <c r="C33" s="77">
        <v>148555</v>
      </c>
      <c r="D33" s="76">
        <v>222676.06099999999</v>
      </c>
      <c r="E33" s="75">
        <v>138074</v>
      </c>
      <c r="F33" s="77">
        <v>138074</v>
      </c>
      <c r="G33" s="65"/>
      <c r="H33" s="65">
        <v>1</v>
      </c>
    </row>
    <row r="34" spans="1:8" x14ac:dyDescent="0.25">
      <c r="A34" s="38">
        <v>1</v>
      </c>
      <c r="B34" s="39" t="s">
        <v>239</v>
      </c>
      <c r="C34" s="81">
        <v>148555</v>
      </c>
      <c r="D34" s="71">
        <v>222676.06099999999</v>
      </c>
      <c r="E34" s="70">
        <v>138074</v>
      </c>
      <c r="F34" s="70">
        <v>138074</v>
      </c>
      <c r="G34" s="72"/>
      <c r="H34" s="72">
        <v>1</v>
      </c>
    </row>
    <row r="35" spans="1:8" x14ac:dyDescent="0.25">
      <c r="A35" s="38">
        <v>2</v>
      </c>
      <c r="B35" s="39" t="s">
        <v>240</v>
      </c>
      <c r="C35" s="71"/>
      <c r="D35" s="71"/>
      <c r="E35" s="71"/>
      <c r="F35" s="71"/>
      <c r="G35" s="83"/>
      <c r="H35" s="83"/>
    </row>
    <row r="36" spans="1:8" x14ac:dyDescent="0.25">
      <c r="A36" s="73" t="s">
        <v>10</v>
      </c>
      <c r="B36" s="74" t="s">
        <v>36</v>
      </c>
      <c r="C36" s="71"/>
      <c r="D36" s="76"/>
      <c r="E36" s="71"/>
      <c r="F36" s="71"/>
      <c r="G36" s="83"/>
      <c r="H36" s="83"/>
    </row>
    <row r="37" spans="1:8" x14ac:dyDescent="0.25">
      <c r="A37" s="73" t="s">
        <v>25</v>
      </c>
      <c r="B37" s="74" t="s">
        <v>241</v>
      </c>
      <c r="C37" s="71"/>
      <c r="D37" s="76">
        <v>8352.2649999999994</v>
      </c>
      <c r="E37" s="71"/>
      <c r="F37" s="71"/>
      <c r="G37" s="83"/>
      <c r="H37" s="83"/>
    </row>
    <row r="38" spans="1:8" x14ac:dyDescent="0.25">
      <c r="A38" s="73" t="s">
        <v>6</v>
      </c>
      <c r="B38" s="74" t="s">
        <v>242</v>
      </c>
      <c r="C38" s="83"/>
      <c r="D38" s="83"/>
      <c r="E38" s="83"/>
      <c r="F38" s="83"/>
      <c r="G38" s="83"/>
      <c r="H38" s="83"/>
    </row>
    <row r="39" spans="1:8" x14ac:dyDescent="0.25">
      <c r="A39" s="73" t="s">
        <v>243</v>
      </c>
      <c r="B39" s="74" t="s">
        <v>244</v>
      </c>
      <c r="C39" s="83"/>
      <c r="D39" s="83"/>
      <c r="E39" s="83"/>
      <c r="F39" s="83"/>
      <c r="G39" s="83"/>
      <c r="H39" s="83"/>
    </row>
    <row r="40" spans="1:8" x14ac:dyDescent="0.25">
      <c r="A40" s="73" t="s">
        <v>7</v>
      </c>
      <c r="B40" s="74" t="s">
        <v>245</v>
      </c>
      <c r="C40" s="83"/>
      <c r="D40" s="83"/>
      <c r="E40" s="83"/>
      <c r="F40" s="83"/>
      <c r="G40" s="83"/>
      <c r="H40" s="83"/>
    </row>
    <row r="41" spans="1:8" ht="25.5" x14ac:dyDescent="0.25">
      <c r="A41" s="73" t="s">
        <v>8</v>
      </c>
      <c r="B41" s="74" t="s">
        <v>246</v>
      </c>
      <c r="C41" s="83"/>
      <c r="D41" s="83"/>
      <c r="E41" s="83"/>
      <c r="F41" s="83"/>
      <c r="G41" s="83"/>
      <c r="H41" s="83"/>
    </row>
    <row r="42" spans="1:8" x14ac:dyDescent="0.25">
      <c r="A42" s="73" t="s">
        <v>247</v>
      </c>
      <c r="B42" s="74" t="s">
        <v>248</v>
      </c>
      <c r="C42" s="83"/>
      <c r="D42" s="83"/>
      <c r="E42" s="83"/>
      <c r="F42" s="83"/>
      <c r="G42" s="83"/>
      <c r="H42" s="83"/>
    </row>
    <row r="43" spans="1:8" x14ac:dyDescent="0.25">
      <c r="A43" s="73" t="s">
        <v>7</v>
      </c>
      <c r="B43" s="74" t="s">
        <v>249</v>
      </c>
      <c r="C43" s="83"/>
      <c r="D43" s="83"/>
      <c r="E43" s="83"/>
      <c r="F43" s="83"/>
      <c r="G43" s="83"/>
      <c r="H43" s="83"/>
    </row>
    <row r="44" spans="1:8" ht="15.75" thickBot="1" x14ac:dyDescent="0.3">
      <c r="A44" s="84" t="s">
        <v>8</v>
      </c>
      <c r="B44" s="85" t="s">
        <v>250</v>
      </c>
      <c r="C44" s="86"/>
      <c r="D44" s="86"/>
      <c r="E44" s="86"/>
      <c r="F44" s="86"/>
      <c r="G44" s="86"/>
      <c r="H44" s="87"/>
    </row>
    <row r="45" spans="1:8" x14ac:dyDescent="0.25">
      <c r="A45" s="88"/>
      <c r="B45" s="59"/>
      <c r="C45" s="59"/>
      <c r="D45" s="59"/>
      <c r="E45" s="59"/>
      <c r="F45" s="59"/>
      <c r="G45" s="59"/>
      <c r="H45" s="59"/>
    </row>
    <row r="46" spans="1:8" x14ac:dyDescent="0.25">
      <c r="A46" s="89" t="s">
        <v>251</v>
      </c>
      <c r="B46" s="59"/>
      <c r="C46" s="59"/>
      <c r="D46" s="59"/>
      <c r="E46" s="59"/>
      <c r="F46" s="59"/>
      <c r="G46" s="59"/>
      <c r="H46" s="59"/>
    </row>
    <row r="47" spans="1:8" x14ac:dyDescent="0.25">
      <c r="A47" s="88" t="s">
        <v>252</v>
      </c>
      <c r="B47" s="59"/>
      <c r="C47" s="59"/>
      <c r="D47" s="59"/>
      <c r="E47" s="59"/>
      <c r="F47" s="59"/>
      <c r="G47" s="59"/>
      <c r="H47" s="59"/>
    </row>
    <row r="48" spans="1:8" x14ac:dyDescent="0.25">
      <c r="A48" s="88" t="s">
        <v>253</v>
      </c>
      <c r="B48" s="59"/>
      <c r="C48" s="59"/>
      <c r="D48" s="59"/>
      <c r="E48" s="59"/>
      <c r="F48" s="59"/>
      <c r="G48" s="59"/>
      <c r="H48" s="59"/>
    </row>
    <row r="49" spans="1:8" x14ac:dyDescent="0.25">
      <c r="A49" s="59"/>
      <c r="B49" s="59"/>
      <c r="C49" s="59"/>
      <c r="D49" s="59"/>
      <c r="E49" s="59"/>
      <c r="F49" s="59"/>
      <c r="G49" s="59"/>
      <c r="H49" s="59"/>
    </row>
  </sheetData>
  <mergeCells count="10">
    <mergeCell ref="G1:H1"/>
    <mergeCell ref="A3:H3"/>
    <mergeCell ref="A4:H4"/>
    <mergeCell ref="A7:A8"/>
    <mergeCell ref="B7:B8"/>
    <mergeCell ref="C7:C8"/>
    <mergeCell ref="D7:D8"/>
    <mergeCell ref="E7:E8"/>
    <mergeCell ref="F7:F8"/>
    <mergeCell ref="G7:H7"/>
  </mergeCells>
  <pageMargins left="0.70866141732283472" right="0.43307086614173229" top="0.74803149606299213" bottom="0.74803149606299213" header="0.31496062992125984" footer="0.31496062992125984"/>
  <pageSetup paperSize="9" scale="8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G101"/>
  <sheetViews>
    <sheetView topLeftCell="A52" zoomScale="78" zoomScaleNormal="78" workbookViewId="0">
      <selection activeCell="A6" sqref="A6:G8"/>
    </sheetView>
  </sheetViews>
  <sheetFormatPr defaultRowHeight="15" x14ac:dyDescent="0.25"/>
  <cols>
    <col min="1" max="1" width="4.7109375" customWidth="1"/>
    <col min="2" max="2" width="46.85546875" customWidth="1"/>
    <col min="3" max="3" width="13.28515625" customWidth="1"/>
    <col min="4" max="4" width="16.140625" customWidth="1"/>
    <col min="5" max="5" width="15.42578125" customWidth="1"/>
    <col min="6" max="6" width="12.85546875" customWidth="1"/>
    <col min="7" max="7" width="17.42578125" customWidth="1"/>
  </cols>
  <sheetData>
    <row r="1" spans="1:7" ht="16.5" x14ac:dyDescent="0.25">
      <c r="A1" s="25"/>
      <c r="B1" s="23"/>
      <c r="C1" s="92"/>
      <c r="D1" s="23"/>
      <c r="E1" s="23"/>
      <c r="F1" s="28" t="s">
        <v>262</v>
      </c>
      <c r="G1" s="28"/>
    </row>
    <row r="2" spans="1:7" x14ac:dyDescent="0.25">
      <c r="A2" s="26"/>
      <c r="B2" s="23"/>
      <c r="C2" s="92"/>
      <c r="D2" s="23"/>
      <c r="E2" s="23"/>
      <c r="F2" s="115" t="s">
        <v>263</v>
      </c>
      <c r="G2" s="115"/>
    </row>
    <row r="3" spans="1:7" ht="16.5" x14ac:dyDescent="0.25">
      <c r="A3" s="214" t="s">
        <v>137</v>
      </c>
      <c r="B3" s="214"/>
      <c r="C3" s="214"/>
      <c r="D3" s="214"/>
      <c r="E3" s="214"/>
      <c r="F3" s="214"/>
      <c r="G3" s="214"/>
    </row>
    <row r="4" spans="1:7" ht="15.75" x14ac:dyDescent="0.25">
      <c r="A4" s="215" t="str">
        <f>'phụ lục 1'!A4:G4</f>
        <v>(Kèm theo Quyết định số 2456/QĐ-UBND ngày 18/12/2023 của UBND huyện Phù Yên)</v>
      </c>
      <c r="B4" s="215"/>
      <c r="C4" s="215"/>
      <c r="D4" s="215"/>
      <c r="E4" s="215"/>
      <c r="F4" s="215"/>
      <c r="G4" s="215"/>
    </row>
    <row r="5" spans="1:7" x14ac:dyDescent="0.25">
      <c r="A5" s="23"/>
      <c r="B5" s="23"/>
      <c r="C5" s="92"/>
      <c r="D5" s="23"/>
      <c r="E5" s="23"/>
      <c r="F5" s="23"/>
      <c r="G5" s="27" t="s">
        <v>0</v>
      </c>
    </row>
    <row r="6" spans="1:7" x14ac:dyDescent="0.25">
      <c r="A6" s="216" t="s">
        <v>1</v>
      </c>
      <c r="B6" s="216" t="s">
        <v>2</v>
      </c>
      <c r="C6" s="219" t="s">
        <v>129</v>
      </c>
      <c r="D6" s="216" t="s">
        <v>130</v>
      </c>
      <c r="E6" s="216" t="s">
        <v>131</v>
      </c>
      <c r="F6" s="222" t="s">
        <v>68</v>
      </c>
      <c r="G6" s="223"/>
    </row>
    <row r="7" spans="1:7" x14ac:dyDescent="0.25">
      <c r="A7" s="217"/>
      <c r="B7" s="217"/>
      <c r="C7" s="220"/>
      <c r="D7" s="217"/>
      <c r="E7" s="217"/>
      <c r="F7" s="224" t="s">
        <v>75</v>
      </c>
      <c r="G7" s="225" t="s">
        <v>76</v>
      </c>
    </row>
    <row r="8" spans="1:7" x14ac:dyDescent="0.25">
      <c r="A8" s="218"/>
      <c r="B8" s="218"/>
      <c r="C8" s="221"/>
      <c r="D8" s="218"/>
      <c r="E8" s="218"/>
      <c r="F8" s="224"/>
      <c r="G8" s="225"/>
    </row>
    <row r="9" spans="1:7" x14ac:dyDescent="0.25">
      <c r="A9" s="35" t="s">
        <v>3</v>
      </c>
      <c r="B9" s="35" t="s">
        <v>4</v>
      </c>
      <c r="C9" s="35">
        <v>1</v>
      </c>
      <c r="D9" s="35">
        <v>2</v>
      </c>
      <c r="E9" s="35">
        <v>3</v>
      </c>
      <c r="F9" s="35" t="s">
        <v>258</v>
      </c>
      <c r="G9" s="35" t="s">
        <v>259</v>
      </c>
    </row>
    <row r="10" spans="1:7" x14ac:dyDescent="0.25">
      <c r="A10" s="93"/>
      <c r="B10" s="94" t="s">
        <v>13</v>
      </c>
      <c r="C10" s="116">
        <v>948932</v>
      </c>
      <c r="D10" s="116">
        <v>1032285</v>
      </c>
      <c r="E10" s="116">
        <v>1034085</v>
      </c>
      <c r="F10" s="116">
        <v>881703</v>
      </c>
      <c r="G10" s="116">
        <v>152382</v>
      </c>
    </row>
    <row r="11" spans="1:7" x14ac:dyDescent="0.25">
      <c r="A11" s="95" t="s">
        <v>3</v>
      </c>
      <c r="B11" s="96" t="s">
        <v>5</v>
      </c>
      <c r="C11" s="105">
        <v>800377</v>
      </c>
      <c r="D11" s="105">
        <v>894211</v>
      </c>
      <c r="E11" s="105">
        <v>896011</v>
      </c>
      <c r="F11" s="105">
        <v>743629</v>
      </c>
      <c r="G11" s="105">
        <v>152382</v>
      </c>
    </row>
    <row r="12" spans="1:7" x14ac:dyDescent="0.25">
      <c r="A12" s="95" t="s">
        <v>7</v>
      </c>
      <c r="B12" s="96" t="s">
        <v>14</v>
      </c>
      <c r="C12" s="117">
        <v>54350</v>
      </c>
      <c r="D12" s="117">
        <v>41950</v>
      </c>
      <c r="E12" s="117">
        <v>43570</v>
      </c>
      <c r="F12" s="117">
        <v>43570</v>
      </c>
      <c r="G12" s="117">
        <v>0</v>
      </c>
    </row>
    <row r="13" spans="1:7" x14ac:dyDescent="0.25">
      <c r="A13" s="97">
        <v>1</v>
      </c>
      <c r="B13" s="98" t="s">
        <v>66</v>
      </c>
      <c r="C13" s="118">
        <v>17250</v>
      </c>
      <c r="D13" s="118">
        <v>17200</v>
      </c>
      <c r="E13" s="118">
        <v>17200</v>
      </c>
      <c r="F13" s="118">
        <v>17200</v>
      </c>
      <c r="G13" s="118"/>
    </row>
    <row r="14" spans="1:7" x14ac:dyDescent="0.25">
      <c r="A14" s="97">
        <v>2</v>
      </c>
      <c r="B14" s="98" t="s">
        <v>67</v>
      </c>
      <c r="C14" s="118">
        <v>37100</v>
      </c>
      <c r="D14" s="118">
        <v>24750</v>
      </c>
      <c r="E14" s="118">
        <v>26370</v>
      </c>
      <c r="F14" s="118">
        <v>26370</v>
      </c>
      <c r="G14" s="118"/>
    </row>
    <row r="15" spans="1:7" x14ac:dyDescent="0.25">
      <c r="A15" s="97">
        <v>1</v>
      </c>
      <c r="B15" s="99" t="s">
        <v>15</v>
      </c>
      <c r="C15" s="119"/>
      <c r="D15" s="119"/>
      <c r="E15" s="119"/>
      <c r="F15" s="119"/>
      <c r="G15" s="119"/>
    </row>
    <row r="16" spans="1:7" x14ac:dyDescent="0.25">
      <c r="A16" s="97"/>
      <c r="B16" s="98" t="s">
        <v>16</v>
      </c>
      <c r="C16" s="119"/>
      <c r="D16" s="119"/>
      <c r="E16" s="119"/>
      <c r="F16" s="119"/>
      <c r="G16" s="119"/>
    </row>
    <row r="17" spans="1:7" x14ac:dyDescent="0.25">
      <c r="A17" s="97" t="s">
        <v>9</v>
      </c>
      <c r="B17" s="98" t="s">
        <v>17</v>
      </c>
      <c r="C17" s="119"/>
      <c r="D17" s="119"/>
      <c r="E17" s="119"/>
      <c r="F17" s="119"/>
      <c r="G17" s="119"/>
    </row>
    <row r="18" spans="1:7" x14ac:dyDescent="0.25">
      <c r="A18" s="97" t="s">
        <v>9</v>
      </c>
      <c r="B18" s="98" t="s">
        <v>18</v>
      </c>
      <c r="C18" s="119"/>
      <c r="D18" s="119"/>
      <c r="E18" s="119"/>
      <c r="F18" s="119"/>
      <c r="G18" s="119"/>
    </row>
    <row r="19" spans="1:7" x14ac:dyDescent="0.25">
      <c r="A19" s="97"/>
      <c r="B19" s="98" t="s">
        <v>19</v>
      </c>
      <c r="C19" s="119"/>
      <c r="D19" s="119"/>
      <c r="E19" s="119"/>
      <c r="F19" s="119"/>
      <c r="G19" s="119"/>
    </row>
    <row r="20" spans="1:7" x14ac:dyDescent="0.25">
      <c r="A20" s="97" t="s">
        <v>9</v>
      </c>
      <c r="B20" s="98" t="s">
        <v>20</v>
      </c>
      <c r="C20" s="119"/>
      <c r="D20" s="119"/>
      <c r="E20" s="119"/>
      <c r="F20" s="119"/>
      <c r="G20" s="119"/>
    </row>
    <row r="21" spans="1:7" x14ac:dyDescent="0.25">
      <c r="A21" s="97" t="s">
        <v>9</v>
      </c>
      <c r="B21" s="98" t="s">
        <v>21</v>
      </c>
      <c r="C21" s="119"/>
      <c r="D21" s="119"/>
      <c r="E21" s="119"/>
      <c r="F21" s="119"/>
      <c r="G21" s="119"/>
    </row>
    <row r="22" spans="1:7" ht="51" x14ac:dyDescent="0.25">
      <c r="A22" s="97">
        <v>2</v>
      </c>
      <c r="B22" s="99" t="s">
        <v>22</v>
      </c>
      <c r="C22" s="119"/>
      <c r="D22" s="119"/>
      <c r="E22" s="119"/>
      <c r="F22" s="119"/>
      <c r="G22" s="119"/>
    </row>
    <row r="23" spans="1:7" x14ac:dyDescent="0.25">
      <c r="A23" s="97">
        <v>3</v>
      </c>
      <c r="B23" s="99" t="s">
        <v>23</v>
      </c>
      <c r="C23" s="119"/>
      <c r="D23" s="119"/>
      <c r="E23" s="119"/>
      <c r="F23" s="119"/>
      <c r="G23" s="119"/>
    </row>
    <row r="24" spans="1:7" x14ac:dyDescent="0.25">
      <c r="A24" s="95" t="s">
        <v>8</v>
      </c>
      <c r="B24" s="96" t="s">
        <v>24</v>
      </c>
      <c r="C24" s="105">
        <v>719085</v>
      </c>
      <c r="D24" s="105">
        <v>831627</v>
      </c>
      <c r="E24" s="105">
        <v>830891</v>
      </c>
      <c r="F24" s="105">
        <v>682461</v>
      </c>
      <c r="G24" s="105">
        <v>148430</v>
      </c>
    </row>
    <row r="25" spans="1:7" x14ac:dyDescent="0.25">
      <c r="A25" s="95">
        <v>1</v>
      </c>
      <c r="B25" s="100" t="s">
        <v>37</v>
      </c>
      <c r="C25" s="105">
        <v>24973</v>
      </c>
      <c r="D25" s="105">
        <v>27588</v>
      </c>
      <c r="E25" s="105">
        <v>27588</v>
      </c>
      <c r="F25" s="105">
        <v>26694</v>
      </c>
      <c r="G25" s="120">
        <v>894</v>
      </c>
    </row>
    <row r="26" spans="1:7" ht="38.25" x14ac:dyDescent="0.25">
      <c r="A26" s="97"/>
      <c r="B26" s="98" t="s">
        <v>38</v>
      </c>
      <c r="C26" s="118">
        <v>8500</v>
      </c>
      <c r="D26" s="118">
        <v>8500</v>
      </c>
      <c r="E26" s="118">
        <v>8500</v>
      </c>
      <c r="F26" s="118">
        <v>8500</v>
      </c>
      <c r="G26" s="118"/>
    </row>
    <row r="27" spans="1:7" x14ac:dyDescent="0.25">
      <c r="A27" s="97"/>
      <c r="B27" s="98" t="s">
        <v>39</v>
      </c>
      <c r="C27" s="118"/>
      <c r="D27" s="118"/>
      <c r="E27" s="118"/>
      <c r="F27" s="118"/>
      <c r="G27" s="118"/>
    </row>
    <row r="28" spans="1:7" x14ac:dyDescent="0.25">
      <c r="A28" s="97"/>
      <c r="B28" s="98" t="s">
        <v>40</v>
      </c>
      <c r="C28" s="118">
        <v>6130</v>
      </c>
      <c r="D28" s="118">
        <v>8582</v>
      </c>
      <c r="E28" s="118">
        <v>8582</v>
      </c>
      <c r="F28" s="118">
        <v>8582</v>
      </c>
      <c r="G28" s="118"/>
    </row>
    <row r="29" spans="1:7" ht="25.5" x14ac:dyDescent="0.25">
      <c r="A29" s="97"/>
      <c r="B29" s="98" t="s">
        <v>105</v>
      </c>
      <c r="C29" s="118">
        <v>1401</v>
      </c>
      <c r="D29" s="118">
        <v>1401</v>
      </c>
      <c r="E29" s="118">
        <v>1401</v>
      </c>
      <c r="F29" s="118">
        <v>1401</v>
      </c>
      <c r="G29" s="118"/>
    </row>
    <row r="30" spans="1:7" ht="51" x14ac:dyDescent="0.25">
      <c r="A30" s="97"/>
      <c r="B30" s="98" t="s">
        <v>106</v>
      </c>
      <c r="C30" s="118"/>
      <c r="D30" s="118"/>
      <c r="E30" s="118"/>
      <c r="F30" s="118"/>
      <c r="G30" s="118"/>
    </row>
    <row r="31" spans="1:7" ht="38.25" x14ac:dyDescent="0.25">
      <c r="A31" s="97"/>
      <c r="B31" s="98" t="s">
        <v>108</v>
      </c>
      <c r="C31" s="118">
        <v>490</v>
      </c>
      <c r="D31" s="118">
        <v>300</v>
      </c>
      <c r="E31" s="118">
        <v>300</v>
      </c>
      <c r="F31" s="118">
        <v>300</v>
      </c>
      <c r="G31" s="118"/>
    </row>
    <row r="32" spans="1:7" ht="25.5" x14ac:dyDescent="0.25">
      <c r="A32" s="97"/>
      <c r="B32" s="98" t="s">
        <v>107</v>
      </c>
      <c r="C32" s="118">
        <v>18</v>
      </c>
      <c r="D32" s="118">
        <v>19.2</v>
      </c>
      <c r="E32" s="118">
        <v>19.02</v>
      </c>
      <c r="F32" s="118">
        <v>19.02</v>
      </c>
      <c r="G32" s="118"/>
    </row>
    <row r="33" spans="1:7" x14ac:dyDescent="0.25">
      <c r="A33" s="97"/>
      <c r="B33" s="98" t="s">
        <v>109</v>
      </c>
      <c r="C33" s="118">
        <v>4179</v>
      </c>
      <c r="D33" s="118">
        <v>4179</v>
      </c>
      <c r="E33" s="118">
        <v>4179</v>
      </c>
      <c r="F33" s="118">
        <v>3285</v>
      </c>
      <c r="G33" s="118">
        <v>894</v>
      </c>
    </row>
    <row r="34" spans="1:7" x14ac:dyDescent="0.25">
      <c r="A34" s="97"/>
      <c r="B34" s="121" t="s">
        <v>264</v>
      </c>
      <c r="C34" s="17">
        <v>1500</v>
      </c>
      <c r="D34" s="17"/>
      <c r="E34" s="17">
        <v>1250</v>
      </c>
      <c r="F34" s="118">
        <v>1250</v>
      </c>
      <c r="G34" s="118"/>
    </row>
    <row r="35" spans="1:7" x14ac:dyDescent="0.25">
      <c r="A35" s="95">
        <v>2</v>
      </c>
      <c r="B35" s="100" t="s">
        <v>41</v>
      </c>
      <c r="C35" s="105">
        <v>460732</v>
      </c>
      <c r="D35" s="105">
        <v>543518</v>
      </c>
      <c r="E35" s="105">
        <v>542818</v>
      </c>
      <c r="F35" s="105">
        <v>542193</v>
      </c>
      <c r="G35" s="105">
        <v>625</v>
      </c>
    </row>
    <row r="36" spans="1:7" ht="25.5" x14ac:dyDescent="0.25">
      <c r="A36" s="97"/>
      <c r="B36" s="98" t="s">
        <v>42</v>
      </c>
      <c r="C36" s="118">
        <v>19876</v>
      </c>
      <c r="D36" s="118">
        <v>27179.040000000001</v>
      </c>
      <c r="E36" s="118">
        <v>27179.040000000001</v>
      </c>
      <c r="F36" s="118">
        <v>19876</v>
      </c>
      <c r="G36" s="118"/>
    </row>
    <row r="37" spans="1:7" x14ac:dyDescent="0.25">
      <c r="A37" s="97"/>
      <c r="B37" s="98" t="s">
        <v>110</v>
      </c>
      <c r="C37" s="118">
        <v>23174</v>
      </c>
      <c r="D37" s="118">
        <v>16654.333999999999</v>
      </c>
      <c r="E37" s="118">
        <v>16654.333999999999</v>
      </c>
      <c r="F37" s="118">
        <v>23174</v>
      </c>
      <c r="G37" s="118"/>
    </row>
    <row r="38" spans="1:7" ht="25.5" x14ac:dyDescent="0.25">
      <c r="A38" s="97"/>
      <c r="B38" s="98" t="s">
        <v>111</v>
      </c>
      <c r="C38" s="118">
        <v>397</v>
      </c>
      <c r="D38" s="118">
        <v>447</v>
      </c>
      <c r="E38" s="118">
        <v>447</v>
      </c>
      <c r="F38" s="118">
        <v>397</v>
      </c>
      <c r="G38" s="118"/>
    </row>
    <row r="39" spans="1:7" ht="38.25" x14ac:dyDescent="0.25">
      <c r="A39" s="97"/>
      <c r="B39" s="98" t="s">
        <v>112</v>
      </c>
      <c r="C39" s="118">
        <v>6370</v>
      </c>
      <c r="D39" s="118">
        <v>6131.97</v>
      </c>
      <c r="E39" s="118">
        <v>6131.97</v>
      </c>
      <c r="F39" s="118">
        <v>6370</v>
      </c>
      <c r="G39" s="118"/>
    </row>
    <row r="40" spans="1:7" ht="25.5" x14ac:dyDescent="0.25">
      <c r="A40" s="97"/>
      <c r="B40" s="98" t="s">
        <v>113</v>
      </c>
      <c r="C40" s="118">
        <v>4519</v>
      </c>
      <c r="D40" s="118">
        <v>0</v>
      </c>
      <c r="E40" s="118">
        <v>0</v>
      </c>
      <c r="F40" s="118">
        <v>4519</v>
      </c>
      <c r="G40" s="118"/>
    </row>
    <row r="41" spans="1:7" ht="25.5" x14ac:dyDescent="0.25">
      <c r="A41" s="97"/>
      <c r="B41" s="98" t="s">
        <v>43</v>
      </c>
      <c r="C41" s="118"/>
      <c r="D41" s="118"/>
      <c r="E41" s="118">
        <v>0</v>
      </c>
      <c r="F41" s="118"/>
      <c r="G41" s="118"/>
    </row>
    <row r="42" spans="1:7" ht="25.5" x14ac:dyDescent="0.25">
      <c r="A42" s="97"/>
      <c r="B42" s="98" t="s">
        <v>114</v>
      </c>
      <c r="C42" s="118">
        <v>2400</v>
      </c>
      <c r="D42" s="118">
        <v>2500</v>
      </c>
      <c r="E42" s="118">
        <v>2500</v>
      </c>
      <c r="F42" s="118">
        <v>2400</v>
      </c>
      <c r="G42" s="118"/>
    </row>
    <row r="43" spans="1:7" ht="25.5" x14ac:dyDescent="0.25">
      <c r="A43" s="97"/>
      <c r="B43" s="98" t="s">
        <v>44</v>
      </c>
      <c r="C43" s="118">
        <v>1911</v>
      </c>
      <c r="D43" s="118">
        <v>2498.84</v>
      </c>
      <c r="E43" s="118">
        <v>2498.84</v>
      </c>
      <c r="F43" s="118">
        <v>1911</v>
      </c>
      <c r="G43" s="118"/>
    </row>
    <row r="44" spans="1:7" x14ac:dyDescent="0.25">
      <c r="A44" s="97"/>
      <c r="B44" s="98" t="s">
        <v>115</v>
      </c>
      <c r="C44" s="118">
        <v>16</v>
      </c>
      <c r="D44" s="118">
        <v>15.12</v>
      </c>
      <c r="E44" s="118">
        <v>15.12</v>
      </c>
      <c r="F44" s="118">
        <v>16</v>
      </c>
      <c r="G44" s="118"/>
    </row>
    <row r="45" spans="1:7" x14ac:dyDescent="0.25">
      <c r="A45" s="97"/>
      <c r="B45" s="98" t="s">
        <v>126</v>
      </c>
      <c r="C45" s="118">
        <v>5538</v>
      </c>
      <c r="D45" s="118">
        <v>1802.54</v>
      </c>
      <c r="E45" s="118">
        <v>1802.54</v>
      </c>
      <c r="F45" s="118">
        <v>5538</v>
      </c>
      <c r="G45" s="118"/>
    </row>
    <row r="46" spans="1:7" x14ac:dyDescent="0.25">
      <c r="A46" s="29"/>
      <c r="B46" s="30" t="s">
        <v>136</v>
      </c>
      <c r="C46" s="34"/>
      <c r="D46" s="34">
        <v>3000</v>
      </c>
      <c r="E46" s="118">
        <v>3000</v>
      </c>
      <c r="F46" s="34"/>
      <c r="G46" s="34"/>
    </row>
    <row r="47" spans="1:7" x14ac:dyDescent="0.25">
      <c r="A47" s="29"/>
      <c r="B47" s="31" t="s">
        <v>265</v>
      </c>
      <c r="C47" s="34">
        <v>15700</v>
      </c>
      <c r="D47" s="34">
        <v>15680</v>
      </c>
      <c r="E47" s="118">
        <v>20000</v>
      </c>
      <c r="F47" s="34">
        <v>15700</v>
      </c>
      <c r="G47" s="34"/>
    </row>
    <row r="48" spans="1:7" x14ac:dyDescent="0.25">
      <c r="A48" s="97"/>
      <c r="B48" s="98" t="s">
        <v>45</v>
      </c>
      <c r="C48" s="118">
        <v>625</v>
      </c>
      <c r="D48" s="118">
        <v>625</v>
      </c>
      <c r="E48" s="118">
        <v>625</v>
      </c>
      <c r="F48" s="118"/>
      <c r="G48" s="118">
        <v>625</v>
      </c>
    </row>
    <row r="49" spans="1:7" x14ac:dyDescent="0.25">
      <c r="A49" s="97"/>
      <c r="B49" s="121" t="s">
        <v>264</v>
      </c>
      <c r="C49" s="122">
        <v>6600</v>
      </c>
      <c r="D49" s="122"/>
      <c r="E49" s="122">
        <v>6500</v>
      </c>
      <c r="F49" s="118">
        <v>6500</v>
      </c>
      <c r="G49" s="118"/>
    </row>
    <row r="50" spans="1:7" x14ac:dyDescent="0.25">
      <c r="A50" s="95">
        <v>3</v>
      </c>
      <c r="B50" s="100" t="s">
        <v>46</v>
      </c>
      <c r="C50" s="105"/>
      <c r="D50" s="105"/>
      <c r="E50" s="105"/>
      <c r="F50" s="118"/>
      <c r="G50" s="118"/>
    </row>
    <row r="51" spans="1:7" ht="25.5" x14ac:dyDescent="0.25">
      <c r="A51" s="95">
        <v>4</v>
      </c>
      <c r="B51" s="100" t="s">
        <v>47</v>
      </c>
      <c r="C51" s="105">
        <v>11577</v>
      </c>
      <c r="D51" s="105">
        <v>12646</v>
      </c>
      <c r="E51" s="105">
        <v>12646</v>
      </c>
      <c r="F51" s="105">
        <v>12242</v>
      </c>
      <c r="G51" s="105">
        <v>404</v>
      </c>
    </row>
    <row r="52" spans="1:7" x14ac:dyDescent="0.25">
      <c r="A52" s="32"/>
      <c r="B52" s="31" t="s">
        <v>116</v>
      </c>
      <c r="C52" s="34">
        <v>5000</v>
      </c>
      <c r="D52" s="34">
        <v>5000</v>
      </c>
      <c r="E52" s="34">
        <v>5000</v>
      </c>
      <c r="F52" s="118">
        <v>5000</v>
      </c>
      <c r="G52" s="120"/>
    </row>
    <row r="53" spans="1:7" ht="25.5" x14ac:dyDescent="0.25">
      <c r="A53" s="97"/>
      <c r="B53" s="98" t="s">
        <v>48</v>
      </c>
      <c r="C53" s="118">
        <v>430</v>
      </c>
      <c r="D53" s="118">
        <v>404</v>
      </c>
      <c r="E53" s="118">
        <v>404</v>
      </c>
      <c r="F53" s="34"/>
      <c r="G53" s="34">
        <v>404</v>
      </c>
    </row>
    <row r="54" spans="1:7" ht="25.5" x14ac:dyDescent="0.25">
      <c r="A54" s="97"/>
      <c r="B54" s="98" t="s">
        <v>133</v>
      </c>
      <c r="C54" s="118">
        <v>1065</v>
      </c>
      <c r="D54" s="118">
        <v>1065</v>
      </c>
      <c r="E54" s="118">
        <v>1065</v>
      </c>
      <c r="F54" s="118">
        <v>1065</v>
      </c>
      <c r="G54" s="118"/>
    </row>
    <row r="55" spans="1:7" x14ac:dyDescent="0.25">
      <c r="A55" s="97"/>
      <c r="B55" s="121" t="s">
        <v>264</v>
      </c>
      <c r="C55" s="17">
        <v>150</v>
      </c>
      <c r="D55" s="17"/>
      <c r="E55" s="17">
        <v>160</v>
      </c>
      <c r="F55" s="118">
        <v>160</v>
      </c>
      <c r="G55" s="123"/>
    </row>
    <row r="56" spans="1:7" x14ac:dyDescent="0.25">
      <c r="A56" s="95">
        <v>5</v>
      </c>
      <c r="B56" s="100" t="s">
        <v>49</v>
      </c>
      <c r="C56" s="105">
        <v>50172</v>
      </c>
      <c r="D56" s="105">
        <v>40926</v>
      </c>
      <c r="E56" s="105">
        <v>40926</v>
      </c>
      <c r="F56" s="105">
        <v>34763.120000000003</v>
      </c>
      <c r="G56" s="105">
        <v>6162.88</v>
      </c>
    </row>
    <row r="57" spans="1:7" x14ac:dyDescent="0.25">
      <c r="A57" s="97"/>
      <c r="B57" s="98" t="s">
        <v>119</v>
      </c>
      <c r="C57" s="118">
        <v>1200</v>
      </c>
      <c r="D57" s="118">
        <v>1500</v>
      </c>
      <c r="E57" s="118">
        <v>1500</v>
      </c>
      <c r="F57" s="118">
        <v>940.9</v>
      </c>
      <c r="G57" s="124">
        <v>559.1</v>
      </c>
    </row>
    <row r="58" spans="1:7" ht="25.5" x14ac:dyDescent="0.25">
      <c r="A58" s="97"/>
      <c r="B58" s="98" t="s">
        <v>117</v>
      </c>
      <c r="C58" s="118">
        <v>36545</v>
      </c>
      <c r="D58" s="118">
        <v>26190</v>
      </c>
      <c r="E58" s="118">
        <v>26190</v>
      </c>
      <c r="F58" s="118"/>
      <c r="G58" s="118"/>
    </row>
    <row r="59" spans="1:7" ht="25.5" x14ac:dyDescent="0.25">
      <c r="A59" s="97"/>
      <c r="B59" s="98" t="s">
        <v>50</v>
      </c>
      <c r="C59" s="118">
        <v>3722</v>
      </c>
      <c r="D59" s="118">
        <v>3453</v>
      </c>
      <c r="E59" s="118">
        <v>3722</v>
      </c>
      <c r="F59" s="118"/>
      <c r="G59" s="118"/>
    </row>
    <row r="60" spans="1:7" x14ac:dyDescent="0.25">
      <c r="A60" s="97"/>
      <c r="B60" s="121" t="s">
        <v>264</v>
      </c>
      <c r="C60" s="17">
        <v>300</v>
      </c>
      <c r="D60" s="17"/>
      <c r="E60" s="17">
        <v>422</v>
      </c>
      <c r="F60" s="118">
        <v>422</v>
      </c>
      <c r="G60" s="118"/>
    </row>
    <row r="61" spans="1:7" x14ac:dyDescent="0.25">
      <c r="A61" s="95">
        <v>6</v>
      </c>
      <c r="B61" s="100" t="s">
        <v>51</v>
      </c>
      <c r="C61" s="105">
        <v>153511</v>
      </c>
      <c r="D61" s="105">
        <v>181089</v>
      </c>
      <c r="E61" s="105">
        <v>181089</v>
      </c>
      <c r="F61" s="105">
        <v>50354.880000000005</v>
      </c>
      <c r="G61" s="105">
        <v>130734.12</v>
      </c>
    </row>
    <row r="62" spans="1:7" x14ac:dyDescent="0.25">
      <c r="A62" s="97"/>
      <c r="B62" s="98" t="s">
        <v>52</v>
      </c>
      <c r="C62" s="118">
        <v>10907.53</v>
      </c>
      <c r="D62" s="118">
        <v>10907</v>
      </c>
      <c r="E62" s="118">
        <v>10907</v>
      </c>
      <c r="F62" s="118"/>
      <c r="G62" s="118"/>
    </row>
    <row r="63" spans="1:7" x14ac:dyDescent="0.25">
      <c r="A63" s="97"/>
      <c r="B63" s="98" t="s">
        <v>53</v>
      </c>
      <c r="C63" s="118">
        <v>136822.76999999999</v>
      </c>
      <c r="D63" s="118">
        <v>164201.29999999999</v>
      </c>
      <c r="E63" s="118">
        <v>164052</v>
      </c>
      <c r="F63" s="118">
        <v>34778.273000000001</v>
      </c>
      <c r="G63" s="118">
        <v>129273.727</v>
      </c>
    </row>
    <row r="64" spans="1:7" x14ac:dyDescent="0.25">
      <c r="A64" s="97"/>
      <c r="B64" s="98" t="s">
        <v>54</v>
      </c>
      <c r="C64" s="118">
        <v>5780.7</v>
      </c>
      <c r="D64" s="118">
        <v>5980.7</v>
      </c>
      <c r="E64" s="118">
        <v>6130</v>
      </c>
      <c r="F64" s="118">
        <v>6130</v>
      </c>
      <c r="G64" s="118"/>
    </row>
    <row r="65" spans="1:7" x14ac:dyDescent="0.25">
      <c r="A65" s="97"/>
      <c r="B65" s="121" t="s">
        <v>264</v>
      </c>
      <c r="C65" s="17">
        <v>1200</v>
      </c>
      <c r="D65" s="17"/>
      <c r="E65" s="17">
        <v>2020</v>
      </c>
      <c r="F65" s="118">
        <v>559.60699999999997</v>
      </c>
      <c r="G65" s="118">
        <v>1460.393</v>
      </c>
    </row>
    <row r="66" spans="1:7" x14ac:dyDescent="0.25">
      <c r="A66" s="95">
        <v>7</v>
      </c>
      <c r="B66" s="100" t="s">
        <v>55</v>
      </c>
      <c r="C66" s="105">
        <v>2166</v>
      </c>
      <c r="D66" s="105">
        <v>2119</v>
      </c>
      <c r="E66" s="105">
        <v>2119</v>
      </c>
      <c r="F66" s="105">
        <v>2119</v>
      </c>
      <c r="G66" s="118"/>
    </row>
    <row r="67" spans="1:7" x14ac:dyDescent="0.25">
      <c r="A67" s="97"/>
      <c r="B67" s="98" t="s">
        <v>56</v>
      </c>
      <c r="C67" s="118">
        <v>115</v>
      </c>
      <c r="D67" s="118">
        <v>113</v>
      </c>
      <c r="E67" s="118">
        <v>113</v>
      </c>
      <c r="F67" s="118">
        <v>113</v>
      </c>
      <c r="G67" s="120"/>
    </row>
    <row r="68" spans="1:7" x14ac:dyDescent="0.25">
      <c r="A68" s="97"/>
      <c r="B68" s="98" t="s">
        <v>57</v>
      </c>
      <c r="C68" s="118">
        <v>600</v>
      </c>
      <c r="D68" s="118">
        <v>384</v>
      </c>
      <c r="E68" s="118">
        <v>384</v>
      </c>
      <c r="F68" s="118">
        <v>384</v>
      </c>
      <c r="G68" s="118"/>
    </row>
    <row r="69" spans="1:7" x14ac:dyDescent="0.25">
      <c r="A69" s="97"/>
      <c r="B69" s="98" t="s">
        <v>58</v>
      </c>
      <c r="C69" s="118">
        <v>0</v>
      </c>
      <c r="D69" s="118">
        <v>0</v>
      </c>
      <c r="E69" s="118">
        <v>0</v>
      </c>
      <c r="F69" s="118"/>
      <c r="G69" s="118"/>
    </row>
    <row r="70" spans="1:7" x14ac:dyDescent="0.25">
      <c r="A70" s="97"/>
      <c r="B70" s="121" t="s">
        <v>264</v>
      </c>
      <c r="C70" s="17">
        <v>150</v>
      </c>
      <c r="D70" s="17"/>
      <c r="E70" s="17">
        <v>150</v>
      </c>
      <c r="F70" s="118">
        <v>150</v>
      </c>
      <c r="G70" s="118"/>
    </row>
    <row r="71" spans="1:7" x14ac:dyDescent="0.25">
      <c r="A71" s="95">
        <v>8</v>
      </c>
      <c r="B71" s="100" t="s">
        <v>59</v>
      </c>
      <c r="C71" s="105">
        <v>12568</v>
      </c>
      <c r="D71" s="105">
        <v>20808</v>
      </c>
      <c r="E71" s="105">
        <v>20772</v>
      </c>
      <c r="F71" s="105">
        <v>11162</v>
      </c>
      <c r="G71" s="105">
        <v>9610</v>
      </c>
    </row>
    <row r="72" spans="1:7" x14ac:dyDescent="0.25">
      <c r="A72" s="97"/>
      <c r="B72" s="98" t="s">
        <v>60</v>
      </c>
      <c r="C72" s="118"/>
      <c r="D72" s="118"/>
      <c r="E72" s="118"/>
      <c r="F72" s="118"/>
      <c r="G72" s="118"/>
    </row>
    <row r="73" spans="1:7" x14ac:dyDescent="0.25">
      <c r="A73" s="101"/>
      <c r="B73" s="102" t="s">
        <v>61</v>
      </c>
      <c r="C73" s="125">
        <v>6089</v>
      </c>
      <c r="D73" s="125">
        <v>5460</v>
      </c>
      <c r="E73" s="125">
        <v>5460</v>
      </c>
      <c r="F73" s="118">
        <v>5460</v>
      </c>
      <c r="G73" s="118">
        <v>0</v>
      </c>
    </row>
    <row r="74" spans="1:7" ht="25.5" x14ac:dyDescent="0.25">
      <c r="A74" s="101"/>
      <c r="B74" s="102" t="s">
        <v>118</v>
      </c>
      <c r="C74" s="125">
        <v>76</v>
      </c>
      <c r="D74" s="125">
        <v>78</v>
      </c>
      <c r="E74" s="125">
        <v>78</v>
      </c>
      <c r="F74" s="118">
        <v>78</v>
      </c>
      <c r="G74" s="118"/>
    </row>
    <row r="75" spans="1:7" x14ac:dyDescent="0.25">
      <c r="A75" s="101"/>
      <c r="B75" s="102" t="s">
        <v>134</v>
      </c>
      <c r="C75" s="125"/>
      <c r="D75" s="125">
        <v>3000</v>
      </c>
      <c r="E75" s="125">
        <v>3000</v>
      </c>
      <c r="F75" s="118">
        <v>3000</v>
      </c>
      <c r="G75" s="118"/>
    </row>
    <row r="76" spans="1:7" ht="25.5" x14ac:dyDescent="0.25">
      <c r="A76" s="97"/>
      <c r="B76" s="98" t="s">
        <v>62</v>
      </c>
      <c r="C76" s="118">
        <v>150</v>
      </c>
      <c r="D76" s="118">
        <v>210</v>
      </c>
      <c r="E76" s="118">
        <v>210</v>
      </c>
      <c r="F76" s="118">
        <v>210</v>
      </c>
      <c r="G76" s="118"/>
    </row>
    <row r="77" spans="1:7" x14ac:dyDescent="0.25">
      <c r="A77" s="97"/>
      <c r="B77" s="121" t="s">
        <v>264</v>
      </c>
      <c r="C77" s="17">
        <v>1580</v>
      </c>
      <c r="D77" s="17"/>
      <c r="E77" s="17">
        <v>1550</v>
      </c>
      <c r="F77" s="118">
        <v>1550</v>
      </c>
      <c r="G77" s="118"/>
    </row>
    <row r="78" spans="1:7" x14ac:dyDescent="0.25">
      <c r="A78" s="95">
        <v>9</v>
      </c>
      <c r="B78" s="100" t="s">
        <v>63</v>
      </c>
      <c r="C78" s="105">
        <v>1386</v>
      </c>
      <c r="D78" s="105">
        <v>1433</v>
      </c>
      <c r="E78" s="105">
        <v>1433</v>
      </c>
      <c r="F78" s="105">
        <v>1433</v>
      </c>
      <c r="G78" s="118"/>
    </row>
    <row r="79" spans="1:7" x14ac:dyDescent="0.25">
      <c r="A79" s="95">
        <v>10</v>
      </c>
      <c r="B79" s="100" t="s">
        <v>125</v>
      </c>
      <c r="C79" s="105">
        <v>2000</v>
      </c>
      <c r="D79" s="105">
        <v>1500</v>
      </c>
      <c r="E79" s="105">
        <v>1500</v>
      </c>
      <c r="F79" s="105">
        <v>1500</v>
      </c>
      <c r="G79" s="120"/>
    </row>
    <row r="80" spans="1:7" x14ac:dyDescent="0.25">
      <c r="A80" s="95" t="s">
        <v>10</v>
      </c>
      <c r="B80" s="100" t="s">
        <v>127</v>
      </c>
      <c r="C80" s="105">
        <v>7500</v>
      </c>
      <c r="D80" s="105"/>
      <c r="E80" s="105">
        <v>700</v>
      </c>
      <c r="F80" s="105">
        <v>700</v>
      </c>
      <c r="G80" s="118"/>
    </row>
    <row r="81" spans="1:7" x14ac:dyDescent="0.25">
      <c r="A81" s="95"/>
      <c r="B81" s="121" t="s">
        <v>264</v>
      </c>
      <c r="C81" s="17">
        <v>50</v>
      </c>
      <c r="D81" s="17"/>
      <c r="E81" s="17">
        <v>350</v>
      </c>
      <c r="F81" s="126">
        <v>350</v>
      </c>
      <c r="G81" s="125"/>
    </row>
    <row r="82" spans="1:7" x14ac:dyDescent="0.25">
      <c r="A82" s="95" t="s">
        <v>25</v>
      </c>
      <c r="B82" s="100" t="s">
        <v>73</v>
      </c>
      <c r="C82" s="105">
        <v>16042</v>
      </c>
      <c r="D82" s="105">
        <v>17884</v>
      </c>
      <c r="E82" s="105">
        <v>17920</v>
      </c>
      <c r="F82" s="126">
        <v>13968</v>
      </c>
      <c r="G82" s="126">
        <v>3952</v>
      </c>
    </row>
    <row r="83" spans="1:7" x14ac:dyDescent="0.25">
      <c r="A83" s="95"/>
      <c r="B83" s="98" t="s">
        <v>64</v>
      </c>
      <c r="C83" s="118">
        <v>13578</v>
      </c>
      <c r="D83" s="118">
        <v>0</v>
      </c>
      <c r="E83" s="118">
        <v>14928</v>
      </c>
      <c r="F83" s="125">
        <v>13968</v>
      </c>
      <c r="G83" s="125">
        <v>960</v>
      </c>
    </row>
    <row r="84" spans="1:7" x14ac:dyDescent="0.25">
      <c r="A84" s="95"/>
      <c r="B84" s="98" t="s">
        <v>65</v>
      </c>
      <c r="C84" s="118">
        <v>2464</v>
      </c>
      <c r="D84" s="118">
        <v>0</v>
      </c>
      <c r="E84" s="118">
        <v>2992</v>
      </c>
      <c r="F84" s="125"/>
      <c r="G84" s="125">
        <v>2992</v>
      </c>
    </row>
    <row r="85" spans="1:7" ht="25.5" x14ac:dyDescent="0.25">
      <c r="A85" s="95" t="s">
        <v>25</v>
      </c>
      <c r="B85" s="96" t="s">
        <v>74</v>
      </c>
      <c r="C85" s="105"/>
      <c r="D85" s="119"/>
      <c r="E85" s="105"/>
      <c r="F85" s="125"/>
      <c r="G85" s="125"/>
    </row>
    <row r="86" spans="1:7" ht="25.5" x14ac:dyDescent="0.25">
      <c r="A86" s="95" t="s">
        <v>26</v>
      </c>
      <c r="B86" s="96" t="s">
        <v>77</v>
      </c>
      <c r="C86" s="105">
        <v>0</v>
      </c>
      <c r="D86" s="118"/>
      <c r="E86" s="105">
        <v>0</v>
      </c>
      <c r="F86" s="118"/>
      <c r="G86" s="118"/>
    </row>
    <row r="87" spans="1:7" x14ac:dyDescent="0.25">
      <c r="A87" s="103" t="s">
        <v>27</v>
      </c>
      <c r="B87" s="104" t="s">
        <v>144</v>
      </c>
      <c r="C87" s="105">
        <v>3400</v>
      </c>
      <c r="D87" s="106">
        <v>2750</v>
      </c>
      <c r="E87" s="106">
        <v>2930</v>
      </c>
      <c r="F87" s="105">
        <v>2930</v>
      </c>
      <c r="G87" s="118"/>
    </row>
    <row r="88" spans="1:7" x14ac:dyDescent="0.25">
      <c r="A88" s="95" t="s">
        <v>4</v>
      </c>
      <c r="B88" s="96" t="s">
        <v>29</v>
      </c>
      <c r="C88" s="117">
        <v>148555</v>
      </c>
      <c r="D88" s="117">
        <v>138074</v>
      </c>
      <c r="E88" s="117">
        <v>138074</v>
      </c>
      <c r="F88" s="105">
        <v>138074</v>
      </c>
      <c r="G88" s="118"/>
    </row>
    <row r="89" spans="1:7" ht="25.5" x14ac:dyDescent="0.25">
      <c r="A89" s="95" t="s">
        <v>7</v>
      </c>
      <c r="B89" s="96" t="s">
        <v>120</v>
      </c>
      <c r="C89" s="105">
        <v>120107</v>
      </c>
      <c r="D89" s="105">
        <v>103030</v>
      </c>
      <c r="E89" s="105">
        <v>103030</v>
      </c>
      <c r="F89" s="105">
        <v>103030</v>
      </c>
      <c r="G89" s="105"/>
    </row>
    <row r="90" spans="1:7" x14ac:dyDescent="0.25">
      <c r="A90" s="97">
        <v>1</v>
      </c>
      <c r="B90" s="98" t="s">
        <v>121</v>
      </c>
      <c r="C90" s="118">
        <v>64126</v>
      </c>
      <c r="D90" s="118">
        <v>62796</v>
      </c>
      <c r="E90" s="118">
        <v>62796</v>
      </c>
      <c r="F90" s="118">
        <v>62796</v>
      </c>
      <c r="G90" s="105"/>
    </row>
    <row r="91" spans="1:7" x14ac:dyDescent="0.25">
      <c r="A91" s="97">
        <v>2</v>
      </c>
      <c r="B91" s="98" t="s">
        <v>122</v>
      </c>
      <c r="C91" s="118">
        <v>55981</v>
      </c>
      <c r="D91" s="118">
        <v>40234</v>
      </c>
      <c r="E91" s="118">
        <v>40234</v>
      </c>
      <c r="F91" s="118">
        <v>40234</v>
      </c>
      <c r="G91" s="105"/>
    </row>
    <row r="92" spans="1:7" x14ac:dyDescent="0.25">
      <c r="A92" s="95" t="s">
        <v>8</v>
      </c>
      <c r="B92" s="96" t="s">
        <v>123</v>
      </c>
      <c r="C92" s="105">
        <v>11753</v>
      </c>
      <c r="D92" s="105">
        <v>17848</v>
      </c>
      <c r="E92" s="105">
        <v>17848</v>
      </c>
      <c r="F92" s="105">
        <v>17848</v>
      </c>
      <c r="G92" s="105"/>
    </row>
    <row r="93" spans="1:7" x14ac:dyDescent="0.25">
      <c r="A93" s="97">
        <v>1</v>
      </c>
      <c r="B93" s="98" t="s">
        <v>121</v>
      </c>
      <c r="C93" s="118"/>
      <c r="D93" s="118"/>
      <c r="E93" s="118"/>
      <c r="F93" s="118">
        <v>0</v>
      </c>
      <c r="G93" s="105"/>
    </row>
    <row r="94" spans="1:7" x14ac:dyDescent="0.25">
      <c r="A94" s="97">
        <v>2</v>
      </c>
      <c r="B94" s="98" t="s">
        <v>122</v>
      </c>
      <c r="C94" s="118">
        <v>11753</v>
      </c>
      <c r="D94" s="118">
        <v>17848</v>
      </c>
      <c r="E94" s="118">
        <v>17848</v>
      </c>
      <c r="F94" s="118">
        <v>17848</v>
      </c>
      <c r="G94" s="118"/>
    </row>
    <row r="95" spans="1:7" x14ac:dyDescent="0.25">
      <c r="A95" s="95" t="s">
        <v>8</v>
      </c>
      <c r="B95" s="96" t="s">
        <v>124</v>
      </c>
      <c r="C95" s="105">
        <v>16695</v>
      </c>
      <c r="D95" s="105">
        <v>17196</v>
      </c>
      <c r="E95" s="105">
        <v>17196</v>
      </c>
      <c r="F95" s="105">
        <v>17196</v>
      </c>
      <c r="G95" s="118"/>
    </row>
    <row r="96" spans="1:7" x14ac:dyDescent="0.25">
      <c r="A96" s="97">
        <v>1</v>
      </c>
      <c r="B96" s="98" t="s">
        <v>121</v>
      </c>
      <c r="C96" s="118">
        <v>13650</v>
      </c>
      <c r="D96" s="118">
        <v>14423</v>
      </c>
      <c r="E96" s="118">
        <v>14423</v>
      </c>
      <c r="F96" s="118">
        <v>14423</v>
      </c>
      <c r="G96" s="105"/>
    </row>
    <row r="97" spans="1:7" x14ac:dyDescent="0.25">
      <c r="A97" s="97">
        <v>2</v>
      </c>
      <c r="B97" s="98" t="s">
        <v>122</v>
      </c>
      <c r="C97" s="118">
        <v>3045</v>
      </c>
      <c r="D97" s="118">
        <v>2773</v>
      </c>
      <c r="E97" s="118">
        <v>2773</v>
      </c>
      <c r="F97" s="118">
        <v>2773</v>
      </c>
      <c r="G97" s="105"/>
    </row>
    <row r="98" spans="1:7" x14ac:dyDescent="0.25">
      <c r="A98" s="107" t="s">
        <v>6</v>
      </c>
      <c r="B98" s="108" t="s">
        <v>30</v>
      </c>
      <c r="C98" s="109"/>
      <c r="D98" s="110"/>
      <c r="E98" s="110"/>
      <c r="F98" s="127"/>
      <c r="G98" s="128"/>
    </row>
    <row r="99" spans="1:7" x14ac:dyDescent="0.25">
      <c r="A99" s="111"/>
      <c r="B99" s="112"/>
      <c r="C99" s="113"/>
      <c r="D99" s="114"/>
      <c r="E99" s="114"/>
      <c r="F99" s="114"/>
      <c r="G99" s="23"/>
    </row>
    <row r="100" spans="1:7" x14ac:dyDescent="0.25">
      <c r="A100" s="111"/>
      <c r="B100" s="112"/>
      <c r="C100" s="113"/>
      <c r="D100" s="114"/>
      <c r="E100" s="114"/>
      <c r="F100" s="114"/>
      <c r="G100" s="23"/>
    </row>
    <row r="101" spans="1:7" x14ac:dyDescent="0.25">
      <c r="A101" s="111"/>
      <c r="B101" s="112"/>
      <c r="C101" s="113"/>
      <c r="D101" s="114"/>
      <c r="E101" s="114"/>
      <c r="F101" s="114"/>
      <c r="G101" s="23"/>
    </row>
  </sheetData>
  <mergeCells count="10">
    <mergeCell ref="A3:G3"/>
    <mergeCell ref="A4:G4"/>
    <mergeCell ref="A6:A8"/>
    <mergeCell ref="B6:B8"/>
    <mergeCell ref="C6:C8"/>
    <mergeCell ref="D6:D8"/>
    <mergeCell ref="E6:E8"/>
    <mergeCell ref="F6:G6"/>
    <mergeCell ref="F7:F8"/>
    <mergeCell ref="G7:G8"/>
  </mergeCells>
  <pageMargins left="0.59055118110236227" right="0.31496062992125984" top="0.39370078740157483" bottom="0.39370078740157483"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I101"/>
  <sheetViews>
    <sheetView topLeftCell="A51" zoomScale="83" zoomScaleNormal="83" workbookViewId="0">
      <selection activeCell="B34" sqref="B34"/>
    </sheetView>
  </sheetViews>
  <sheetFormatPr defaultRowHeight="15" x14ac:dyDescent="0.25"/>
  <cols>
    <col min="1" max="1" width="5.42578125" customWidth="1"/>
    <col min="2" max="2" width="42.85546875" customWidth="1"/>
    <col min="3" max="3" width="13" customWidth="1"/>
    <col min="4" max="4" width="14.28515625" customWidth="1"/>
    <col min="5" max="5" width="14.7109375" customWidth="1"/>
    <col min="6" max="6" width="10.42578125" customWidth="1"/>
    <col min="7" max="7" width="9.7109375" customWidth="1"/>
    <col min="8" max="8" width="8.42578125" customWidth="1"/>
    <col min="9" max="9" width="8.28515625" customWidth="1"/>
  </cols>
  <sheetData>
    <row r="1" spans="1:9" ht="16.5" x14ac:dyDescent="0.25">
      <c r="A1" s="8"/>
      <c r="C1" s="129"/>
      <c r="F1" s="130"/>
      <c r="G1" s="208" t="s">
        <v>266</v>
      </c>
      <c r="H1" s="208"/>
      <c r="I1" s="208"/>
    </row>
    <row r="2" spans="1:9" x14ac:dyDescent="0.25">
      <c r="A2" s="131"/>
      <c r="C2" s="129"/>
      <c r="F2" s="20"/>
      <c r="G2" s="228" t="s">
        <v>254</v>
      </c>
      <c r="H2" s="228"/>
      <c r="I2" s="228"/>
    </row>
    <row r="3" spans="1:9" ht="16.5" x14ac:dyDescent="0.25">
      <c r="A3" s="229" t="s">
        <v>137</v>
      </c>
      <c r="B3" s="229"/>
      <c r="C3" s="229"/>
      <c r="D3" s="229"/>
      <c r="E3" s="229"/>
      <c r="F3" s="229"/>
      <c r="G3" s="229"/>
      <c r="H3" s="229"/>
      <c r="I3" s="229"/>
    </row>
    <row r="4" spans="1:9" ht="18.75" x14ac:dyDescent="0.25">
      <c r="A4" s="230" t="str">
        <f>'phụ lục 1'!A4:G4</f>
        <v>(Kèm theo Quyết định số 2456/QĐ-UBND ngày 18/12/2023 của UBND huyện Phù Yên)</v>
      </c>
      <c r="B4" s="230"/>
      <c r="C4" s="230"/>
      <c r="D4" s="230"/>
      <c r="E4" s="230"/>
      <c r="F4" s="230"/>
      <c r="G4" s="230"/>
      <c r="H4" s="230"/>
      <c r="I4" s="230"/>
    </row>
    <row r="5" spans="1:9" x14ac:dyDescent="0.25">
      <c r="C5" s="129"/>
      <c r="I5" s="61" t="s">
        <v>0</v>
      </c>
    </row>
    <row r="6" spans="1:9" x14ac:dyDescent="0.25">
      <c r="A6" s="206" t="s">
        <v>1</v>
      </c>
      <c r="B6" s="206" t="s">
        <v>2</v>
      </c>
      <c r="C6" s="232" t="s">
        <v>129</v>
      </c>
      <c r="D6" s="206" t="s">
        <v>130</v>
      </c>
      <c r="E6" s="206" t="s">
        <v>131</v>
      </c>
      <c r="F6" s="226" t="s">
        <v>255</v>
      </c>
      <c r="G6" s="235"/>
      <c r="H6" s="235"/>
      <c r="I6" s="227"/>
    </row>
    <row r="7" spans="1:9" x14ac:dyDescent="0.25">
      <c r="A7" s="231"/>
      <c r="B7" s="231"/>
      <c r="C7" s="233"/>
      <c r="D7" s="231"/>
      <c r="E7" s="231"/>
      <c r="F7" s="226" t="s">
        <v>11</v>
      </c>
      <c r="G7" s="227"/>
      <c r="H7" s="226" t="s">
        <v>12</v>
      </c>
      <c r="I7" s="227"/>
    </row>
    <row r="8" spans="1:9" ht="25.5" x14ac:dyDescent="0.25">
      <c r="A8" s="207"/>
      <c r="B8" s="207"/>
      <c r="C8" s="234"/>
      <c r="D8" s="207"/>
      <c r="E8" s="207"/>
      <c r="F8" s="21" t="s">
        <v>256</v>
      </c>
      <c r="G8" s="21" t="s">
        <v>257</v>
      </c>
      <c r="H8" s="21" t="s">
        <v>256</v>
      </c>
      <c r="I8" s="21" t="s">
        <v>257</v>
      </c>
    </row>
    <row r="9" spans="1:9" x14ac:dyDescent="0.25">
      <c r="A9" s="21" t="s">
        <v>3</v>
      </c>
      <c r="B9" s="21" t="s">
        <v>4</v>
      </c>
      <c r="C9" s="21">
        <v>1</v>
      </c>
      <c r="D9" s="21">
        <v>2</v>
      </c>
      <c r="E9" s="21">
        <v>3</v>
      </c>
      <c r="F9" s="21" t="s">
        <v>258</v>
      </c>
      <c r="G9" s="21" t="s">
        <v>259</v>
      </c>
      <c r="H9" s="21" t="s">
        <v>260</v>
      </c>
      <c r="I9" s="21" t="s">
        <v>261</v>
      </c>
    </row>
    <row r="10" spans="1:9" x14ac:dyDescent="0.25">
      <c r="A10" s="2"/>
      <c r="B10" s="3" t="s">
        <v>13</v>
      </c>
      <c r="C10" s="132">
        <v>948932</v>
      </c>
      <c r="D10" s="19">
        <v>1032285</v>
      </c>
      <c r="E10" s="19">
        <v>1034085</v>
      </c>
      <c r="F10" s="133">
        <v>83353</v>
      </c>
      <c r="G10" s="133">
        <v>85153</v>
      </c>
      <c r="H10" s="134">
        <v>1.0878387492465214</v>
      </c>
      <c r="I10" s="135">
        <v>1.0897356185690861</v>
      </c>
    </row>
    <row r="11" spans="1:9" x14ac:dyDescent="0.25">
      <c r="A11" s="4" t="s">
        <v>3</v>
      </c>
      <c r="B11" s="5" t="s">
        <v>5</v>
      </c>
      <c r="C11" s="16">
        <v>800377</v>
      </c>
      <c r="D11" s="16">
        <v>894211</v>
      </c>
      <c r="E11" s="16">
        <v>896011</v>
      </c>
      <c r="F11" s="16">
        <v>90434</v>
      </c>
      <c r="G11" s="16">
        <v>92234</v>
      </c>
      <c r="H11" s="136">
        <v>1.1172372519450209</v>
      </c>
      <c r="I11" s="90">
        <v>1.1194861921319579</v>
      </c>
    </row>
    <row r="12" spans="1:9" x14ac:dyDescent="0.25">
      <c r="A12" s="4" t="s">
        <v>7</v>
      </c>
      <c r="B12" s="5" t="s">
        <v>14</v>
      </c>
      <c r="C12" s="16">
        <v>57750</v>
      </c>
      <c r="D12" s="16">
        <v>41950</v>
      </c>
      <c r="E12" s="16">
        <v>43570</v>
      </c>
      <c r="F12" s="11">
        <v>-15800</v>
      </c>
      <c r="G12" s="14">
        <v>-14180</v>
      </c>
      <c r="H12" s="136">
        <v>0.72640692640692639</v>
      </c>
      <c r="I12" s="90">
        <v>0.7544588744588745</v>
      </c>
    </row>
    <row r="13" spans="1:9" x14ac:dyDescent="0.25">
      <c r="A13" s="6">
        <v>1</v>
      </c>
      <c r="B13" s="121" t="s">
        <v>66</v>
      </c>
      <c r="C13" s="17">
        <v>17250</v>
      </c>
      <c r="D13" s="17">
        <v>17200</v>
      </c>
      <c r="E13" s="17">
        <v>17200</v>
      </c>
      <c r="F13" s="137">
        <v>-50</v>
      </c>
      <c r="G13" s="13">
        <v>-50</v>
      </c>
      <c r="H13" s="138">
        <v>0.99710144927536237</v>
      </c>
      <c r="I13" s="91">
        <v>0.99710144927536237</v>
      </c>
    </row>
    <row r="14" spans="1:9" x14ac:dyDescent="0.25">
      <c r="A14" s="6">
        <v>2</v>
      </c>
      <c r="B14" s="121" t="s">
        <v>67</v>
      </c>
      <c r="C14" s="17">
        <v>40500</v>
      </c>
      <c r="D14" s="17">
        <v>24750</v>
      </c>
      <c r="E14" s="17">
        <v>26370</v>
      </c>
      <c r="F14" s="137">
        <v>-15750</v>
      </c>
      <c r="G14" s="13">
        <v>-14130</v>
      </c>
      <c r="H14" s="138">
        <v>0.61111111111111116</v>
      </c>
      <c r="I14" s="91">
        <v>0.65111111111111108</v>
      </c>
    </row>
    <row r="15" spans="1:9" x14ac:dyDescent="0.25">
      <c r="A15" s="6">
        <v>1</v>
      </c>
      <c r="B15" s="7" t="s">
        <v>15</v>
      </c>
      <c r="C15" s="17"/>
      <c r="D15" s="17"/>
      <c r="E15" s="17"/>
      <c r="F15" s="139">
        <v>0</v>
      </c>
      <c r="G15" s="6"/>
      <c r="H15" s="138"/>
      <c r="I15" s="91"/>
    </row>
    <row r="16" spans="1:9" x14ac:dyDescent="0.25">
      <c r="A16" s="6"/>
      <c r="B16" s="121" t="s">
        <v>16</v>
      </c>
      <c r="C16" s="17"/>
      <c r="D16" s="17"/>
      <c r="E16" s="17"/>
      <c r="F16" s="139">
        <v>0</v>
      </c>
      <c r="G16" s="6"/>
      <c r="H16" s="138"/>
      <c r="I16" s="91"/>
    </row>
    <row r="17" spans="1:9" x14ac:dyDescent="0.25">
      <c r="A17" s="6" t="s">
        <v>9</v>
      </c>
      <c r="B17" s="121" t="s">
        <v>17</v>
      </c>
      <c r="C17" s="17"/>
      <c r="D17" s="17"/>
      <c r="E17" s="17"/>
      <c r="F17" s="139">
        <v>0</v>
      </c>
      <c r="G17" s="6"/>
      <c r="H17" s="138"/>
      <c r="I17" s="91"/>
    </row>
    <row r="18" spans="1:9" x14ac:dyDescent="0.25">
      <c r="A18" s="6" t="s">
        <v>9</v>
      </c>
      <c r="B18" s="121" t="s">
        <v>18</v>
      </c>
      <c r="C18" s="17"/>
      <c r="D18" s="17"/>
      <c r="E18" s="17"/>
      <c r="F18" s="139">
        <v>0</v>
      </c>
      <c r="G18" s="6"/>
      <c r="H18" s="138"/>
      <c r="I18" s="91"/>
    </row>
    <row r="19" spans="1:9" x14ac:dyDescent="0.25">
      <c r="A19" s="6"/>
      <c r="B19" s="121" t="s">
        <v>19</v>
      </c>
      <c r="C19" s="17"/>
      <c r="D19" s="17"/>
      <c r="E19" s="17"/>
      <c r="F19" s="139">
        <v>0</v>
      </c>
      <c r="G19" s="6"/>
      <c r="H19" s="138"/>
      <c r="I19" s="91"/>
    </row>
    <row r="20" spans="1:9" x14ac:dyDescent="0.25">
      <c r="A20" s="6" t="s">
        <v>9</v>
      </c>
      <c r="B20" s="121" t="s">
        <v>20</v>
      </c>
      <c r="C20" s="17"/>
      <c r="D20" s="17"/>
      <c r="E20" s="17"/>
      <c r="F20" s="139">
        <v>0</v>
      </c>
      <c r="G20" s="6"/>
      <c r="H20" s="138"/>
      <c r="I20" s="91"/>
    </row>
    <row r="21" spans="1:9" x14ac:dyDescent="0.25">
      <c r="A21" s="6" t="s">
        <v>9</v>
      </c>
      <c r="B21" s="121" t="s">
        <v>21</v>
      </c>
      <c r="C21" s="17"/>
      <c r="D21" s="17"/>
      <c r="E21" s="17"/>
      <c r="F21" s="139">
        <v>0</v>
      </c>
      <c r="G21" s="6"/>
      <c r="H21" s="138"/>
      <c r="I21" s="91"/>
    </row>
    <row r="22" spans="1:9" ht="63.75" x14ac:dyDescent="0.25">
      <c r="A22" s="6">
        <v>2</v>
      </c>
      <c r="B22" s="7" t="s">
        <v>22</v>
      </c>
      <c r="C22" s="17"/>
      <c r="D22" s="17"/>
      <c r="E22" s="17"/>
      <c r="F22" s="139">
        <v>0</v>
      </c>
      <c r="G22" s="6"/>
      <c r="H22" s="138"/>
      <c r="I22" s="91"/>
    </row>
    <row r="23" spans="1:9" x14ac:dyDescent="0.25">
      <c r="A23" s="6">
        <v>3</v>
      </c>
      <c r="B23" s="7" t="s">
        <v>23</v>
      </c>
      <c r="C23" s="17"/>
      <c r="D23" s="16"/>
      <c r="E23" s="17"/>
      <c r="F23" s="139"/>
      <c r="G23" s="6"/>
      <c r="H23" s="138"/>
      <c r="I23" s="91"/>
    </row>
    <row r="24" spans="1:9" x14ac:dyDescent="0.25">
      <c r="A24" s="4" t="s">
        <v>8</v>
      </c>
      <c r="B24" s="5" t="s">
        <v>24</v>
      </c>
      <c r="C24" s="16">
        <v>719085</v>
      </c>
      <c r="D24" s="16">
        <v>831627</v>
      </c>
      <c r="E24" s="16">
        <v>830891</v>
      </c>
      <c r="F24" s="11">
        <v>112542</v>
      </c>
      <c r="G24" s="11">
        <v>111806</v>
      </c>
      <c r="H24" s="136">
        <v>1.1565072279355013</v>
      </c>
      <c r="I24" s="91">
        <v>1.1554837049861977</v>
      </c>
    </row>
    <row r="25" spans="1:9" x14ac:dyDescent="0.25">
      <c r="A25" s="4">
        <v>1</v>
      </c>
      <c r="B25" s="140" t="s">
        <v>37</v>
      </c>
      <c r="C25" s="16">
        <v>24973</v>
      </c>
      <c r="D25" s="16">
        <v>27588</v>
      </c>
      <c r="E25" s="16">
        <v>27588</v>
      </c>
      <c r="F25" s="15">
        <v>2615</v>
      </c>
      <c r="G25" s="12">
        <v>2615</v>
      </c>
      <c r="H25" s="136">
        <v>1.1047130901373483</v>
      </c>
      <c r="I25" s="90">
        <v>1.1047130901373483</v>
      </c>
    </row>
    <row r="26" spans="1:9" ht="38.25" x14ac:dyDescent="0.25">
      <c r="A26" s="6"/>
      <c r="B26" s="121" t="s">
        <v>38</v>
      </c>
      <c r="C26" s="17">
        <v>8500</v>
      </c>
      <c r="D26" s="17">
        <v>8500</v>
      </c>
      <c r="E26" s="17">
        <v>8500</v>
      </c>
      <c r="F26" s="139">
        <v>0</v>
      </c>
      <c r="G26" s="13">
        <v>0</v>
      </c>
      <c r="H26" s="138">
        <v>1</v>
      </c>
      <c r="I26" s="91">
        <v>1</v>
      </c>
    </row>
    <row r="27" spans="1:9" x14ac:dyDescent="0.25">
      <c r="A27" s="6"/>
      <c r="B27" s="121" t="s">
        <v>39</v>
      </c>
      <c r="C27" s="17"/>
      <c r="D27" s="17"/>
      <c r="E27" s="17"/>
      <c r="F27" s="139">
        <v>0</v>
      </c>
      <c r="G27" s="13">
        <v>0</v>
      </c>
      <c r="H27" s="138">
        <v>0</v>
      </c>
      <c r="I27" s="91">
        <v>0</v>
      </c>
    </row>
    <row r="28" spans="1:9" x14ac:dyDescent="0.25">
      <c r="A28" s="6"/>
      <c r="B28" s="121" t="s">
        <v>40</v>
      </c>
      <c r="C28" s="17">
        <v>6130</v>
      </c>
      <c r="D28" s="17">
        <v>8582</v>
      </c>
      <c r="E28" s="17">
        <v>8582</v>
      </c>
      <c r="F28" s="139">
        <v>2452</v>
      </c>
      <c r="G28" s="13">
        <v>2452</v>
      </c>
      <c r="H28" s="138"/>
      <c r="I28" s="91"/>
    </row>
    <row r="29" spans="1:9" ht="25.5" x14ac:dyDescent="0.25">
      <c r="A29" s="6"/>
      <c r="B29" s="121" t="s">
        <v>105</v>
      </c>
      <c r="C29" s="17">
        <v>1401</v>
      </c>
      <c r="D29" s="17">
        <v>1401</v>
      </c>
      <c r="E29" s="17">
        <v>1401</v>
      </c>
      <c r="F29" s="139">
        <v>0</v>
      </c>
      <c r="G29" s="13">
        <v>0</v>
      </c>
      <c r="H29" s="138">
        <v>1</v>
      </c>
      <c r="I29" s="91">
        <v>1</v>
      </c>
    </row>
    <row r="30" spans="1:9" ht="51" x14ac:dyDescent="0.25">
      <c r="A30" s="6"/>
      <c r="B30" s="121" t="s">
        <v>106</v>
      </c>
      <c r="C30" s="17"/>
      <c r="D30" s="17"/>
      <c r="E30" s="17"/>
      <c r="F30" s="139">
        <v>0</v>
      </c>
      <c r="G30" s="13">
        <v>0</v>
      </c>
      <c r="H30" s="138">
        <v>0</v>
      </c>
      <c r="I30" s="91">
        <v>0</v>
      </c>
    </row>
    <row r="31" spans="1:9" ht="38.25" x14ac:dyDescent="0.25">
      <c r="A31" s="6"/>
      <c r="B31" s="121" t="s">
        <v>108</v>
      </c>
      <c r="C31" s="17">
        <v>490</v>
      </c>
      <c r="D31" s="17">
        <v>300</v>
      </c>
      <c r="E31" s="17">
        <v>300</v>
      </c>
      <c r="F31" s="139">
        <v>-190</v>
      </c>
      <c r="G31" s="13">
        <v>-190</v>
      </c>
      <c r="H31" s="138"/>
      <c r="I31" s="91"/>
    </row>
    <row r="32" spans="1:9" ht="25.5" x14ac:dyDescent="0.25">
      <c r="A32" s="6"/>
      <c r="B32" s="121" t="s">
        <v>107</v>
      </c>
      <c r="C32" s="17">
        <v>18</v>
      </c>
      <c r="D32" s="17">
        <v>19.2</v>
      </c>
      <c r="E32" s="17">
        <v>19.02</v>
      </c>
      <c r="F32" s="139">
        <v>1.1999999999999993</v>
      </c>
      <c r="G32" s="13">
        <v>1.0199999999999996</v>
      </c>
      <c r="H32" s="138">
        <v>1.0666666666666667</v>
      </c>
      <c r="I32" s="91">
        <v>1.0566666666666666</v>
      </c>
    </row>
    <row r="33" spans="1:9" ht="25.5" x14ac:dyDescent="0.25">
      <c r="A33" s="6"/>
      <c r="B33" s="121" t="s">
        <v>109</v>
      </c>
      <c r="C33" s="17">
        <v>4179</v>
      </c>
      <c r="D33" s="17">
        <v>4179</v>
      </c>
      <c r="E33" s="17">
        <v>4179</v>
      </c>
      <c r="F33" s="139">
        <v>0</v>
      </c>
      <c r="G33" s="13">
        <v>0</v>
      </c>
      <c r="H33" s="138">
        <v>1</v>
      </c>
      <c r="I33" s="91">
        <v>1</v>
      </c>
    </row>
    <row r="34" spans="1:9" x14ac:dyDescent="0.25">
      <c r="A34" s="6"/>
      <c r="B34" s="121" t="s">
        <v>264</v>
      </c>
      <c r="C34" s="17">
        <v>1500</v>
      </c>
      <c r="D34" s="17"/>
      <c r="E34" s="17">
        <v>1250</v>
      </c>
      <c r="F34" s="139"/>
      <c r="G34" s="13">
        <v>-250</v>
      </c>
      <c r="H34" s="138"/>
      <c r="I34" s="91">
        <v>0.83333333333333337</v>
      </c>
    </row>
    <row r="35" spans="1:9" x14ac:dyDescent="0.25">
      <c r="A35" s="4">
        <v>2</v>
      </c>
      <c r="B35" s="140" t="s">
        <v>41</v>
      </c>
      <c r="C35" s="16">
        <v>461732</v>
      </c>
      <c r="D35" s="16">
        <v>543518</v>
      </c>
      <c r="E35" s="16">
        <v>542818</v>
      </c>
      <c r="F35" s="15">
        <v>81786</v>
      </c>
      <c r="G35" s="12">
        <v>81086</v>
      </c>
      <c r="H35" s="136">
        <v>1.177128724021727</v>
      </c>
      <c r="I35" s="90">
        <v>1.1756126930773696</v>
      </c>
    </row>
    <row r="36" spans="1:9" ht="25.5" x14ac:dyDescent="0.25">
      <c r="A36" s="6"/>
      <c r="B36" s="121" t="s">
        <v>42</v>
      </c>
      <c r="C36" s="17">
        <v>19876</v>
      </c>
      <c r="D36" s="17">
        <v>27179.040000000001</v>
      </c>
      <c r="E36" s="17">
        <v>27179.040000000001</v>
      </c>
      <c r="F36" s="139">
        <v>7303.0400000000009</v>
      </c>
      <c r="G36" s="13">
        <v>7303.0400000000009</v>
      </c>
      <c r="H36" s="138">
        <v>1.3674300664117529</v>
      </c>
      <c r="I36" s="91">
        <v>1.3674300664117529</v>
      </c>
    </row>
    <row r="37" spans="1:9" ht="25.5" x14ac:dyDescent="0.25">
      <c r="A37" s="6"/>
      <c r="B37" s="121" t="s">
        <v>110</v>
      </c>
      <c r="C37" s="17">
        <v>23174</v>
      </c>
      <c r="D37" s="17">
        <v>16654.333999999999</v>
      </c>
      <c r="E37" s="17">
        <v>16654.333999999999</v>
      </c>
      <c r="F37" s="139">
        <v>-6519.6660000000011</v>
      </c>
      <c r="G37" s="13">
        <v>-6519.6660000000011</v>
      </c>
      <c r="H37" s="138">
        <v>0.71866462414775178</v>
      </c>
      <c r="I37" s="91">
        <v>0.71866462414775178</v>
      </c>
    </row>
    <row r="38" spans="1:9" ht="25.5" x14ac:dyDescent="0.25">
      <c r="A38" s="6"/>
      <c r="B38" s="121" t="s">
        <v>111</v>
      </c>
      <c r="C38" s="17">
        <v>397</v>
      </c>
      <c r="D38" s="17">
        <v>447</v>
      </c>
      <c r="E38" s="17">
        <v>447</v>
      </c>
      <c r="F38" s="139">
        <v>50</v>
      </c>
      <c r="G38" s="13">
        <v>50</v>
      </c>
      <c r="H38" s="138">
        <v>1.1259445843828715</v>
      </c>
      <c r="I38" s="91">
        <v>1.1259445843828715</v>
      </c>
    </row>
    <row r="39" spans="1:9" ht="38.25" x14ac:dyDescent="0.25">
      <c r="A39" s="6"/>
      <c r="B39" s="121" t="s">
        <v>112</v>
      </c>
      <c r="C39" s="17">
        <v>6370</v>
      </c>
      <c r="D39" s="17">
        <v>6131.97</v>
      </c>
      <c r="E39" s="17">
        <v>6131.97</v>
      </c>
      <c r="F39" s="139">
        <v>-238.02999999999975</v>
      </c>
      <c r="G39" s="13">
        <v>-238.02999999999975</v>
      </c>
      <c r="H39" s="138">
        <v>0.96263265306122447</v>
      </c>
      <c r="I39" s="91">
        <v>0.96263265306122447</v>
      </c>
    </row>
    <row r="40" spans="1:9" ht="25.5" x14ac:dyDescent="0.25">
      <c r="A40" s="6"/>
      <c r="B40" s="121" t="s">
        <v>113</v>
      </c>
      <c r="C40" s="17">
        <v>4519</v>
      </c>
      <c r="D40" s="17">
        <v>0</v>
      </c>
      <c r="E40" s="17">
        <v>0</v>
      </c>
      <c r="F40" s="139">
        <v>-4519</v>
      </c>
      <c r="G40" s="13">
        <v>-4519</v>
      </c>
      <c r="H40" s="138">
        <v>0</v>
      </c>
      <c r="I40" s="91">
        <v>0</v>
      </c>
    </row>
    <row r="41" spans="1:9" ht="25.5" x14ac:dyDescent="0.25">
      <c r="A41" s="6"/>
      <c r="B41" s="121" t="s">
        <v>43</v>
      </c>
      <c r="C41" s="17"/>
      <c r="D41" s="17"/>
      <c r="E41" s="17">
        <v>0</v>
      </c>
      <c r="F41" s="139">
        <v>0</v>
      </c>
      <c r="G41" s="13">
        <v>0</v>
      </c>
      <c r="H41" s="138"/>
      <c r="I41" s="91"/>
    </row>
    <row r="42" spans="1:9" ht="25.5" x14ac:dyDescent="0.25">
      <c r="A42" s="6"/>
      <c r="B42" s="121" t="s">
        <v>114</v>
      </c>
      <c r="C42" s="17">
        <v>2400</v>
      </c>
      <c r="D42" s="17">
        <v>2500</v>
      </c>
      <c r="E42" s="17">
        <v>2500</v>
      </c>
      <c r="F42" s="139">
        <v>100</v>
      </c>
      <c r="G42" s="13">
        <v>100</v>
      </c>
      <c r="H42" s="138">
        <v>1.0416666666666667</v>
      </c>
      <c r="I42" s="91">
        <v>1.0416666666666667</v>
      </c>
    </row>
    <row r="43" spans="1:9" ht="38.25" x14ac:dyDescent="0.25">
      <c r="A43" s="6"/>
      <c r="B43" s="121" t="s">
        <v>44</v>
      </c>
      <c r="C43" s="17">
        <v>1911</v>
      </c>
      <c r="D43" s="17">
        <v>2498.84</v>
      </c>
      <c r="E43" s="17">
        <v>2498.84</v>
      </c>
      <c r="F43" s="139">
        <v>587.84000000000015</v>
      </c>
      <c r="G43" s="13">
        <v>587.84000000000015</v>
      </c>
      <c r="H43" s="138">
        <v>1.3076085818942962</v>
      </c>
      <c r="I43" s="91">
        <v>1.3076085818942962</v>
      </c>
    </row>
    <row r="44" spans="1:9" x14ac:dyDescent="0.25">
      <c r="A44" s="6"/>
      <c r="B44" s="121" t="s">
        <v>115</v>
      </c>
      <c r="C44" s="17">
        <v>16</v>
      </c>
      <c r="D44" s="17">
        <v>15.12</v>
      </c>
      <c r="E44" s="17">
        <v>15.12</v>
      </c>
      <c r="F44" s="139">
        <v>-0.88000000000000078</v>
      </c>
      <c r="G44" s="13">
        <v>-0.88000000000000078</v>
      </c>
      <c r="H44" s="138">
        <v>0.94499999999999995</v>
      </c>
      <c r="I44" s="91">
        <v>0.94499999999999995</v>
      </c>
    </row>
    <row r="45" spans="1:9" x14ac:dyDescent="0.25">
      <c r="A45" s="6"/>
      <c r="B45" s="121" t="s">
        <v>126</v>
      </c>
      <c r="C45" s="17">
        <v>5538</v>
      </c>
      <c r="D45" s="17">
        <v>1802.54</v>
      </c>
      <c r="E45" s="17">
        <v>1802.54</v>
      </c>
      <c r="F45" s="139">
        <v>-3735.46</v>
      </c>
      <c r="G45" s="13">
        <v>-3735.46</v>
      </c>
      <c r="H45" s="138">
        <v>0.32548573492235461</v>
      </c>
      <c r="I45" s="91">
        <v>0.32548573492235461</v>
      </c>
    </row>
    <row r="46" spans="1:9" x14ac:dyDescent="0.25">
      <c r="A46" s="6"/>
      <c r="B46" s="121" t="s">
        <v>136</v>
      </c>
      <c r="C46" s="17"/>
      <c r="D46" s="17">
        <v>3000</v>
      </c>
      <c r="E46" s="17">
        <v>3000</v>
      </c>
      <c r="F46" s="139">
        <v>3000</v>
      </c>
      <c r="G46" s="13">
        <v>3000</v>
      </c>
      <c r="H46" s="138"/>
      <c r="I46" s="91"/>
    </row>
    <row r="47" spans="1:9" ht="25.5" x14ac:dyDescent="0.25">
      <c r="A47" s="6"/>
      <c r="B47" s="121" t="s">
        <v>267</v>
      </c>
      <c r="C47" s="17">
        <v>15700</v>
      </c>
      <c r="D47" s="17">
        <v>15680</v>
      </c>
      <c r="E47" s="17">
        <v>20000</v>
      </c>
      <c r="F47" s="139">
        <v>-20</v>
      </c>
      <c r="G47" s="13">
        <v>4300</v>
      </c>
      <c r="H47" s="138"/>
      <c r="I47" s="91"/>
    </row>
    <row r="48" spans="1:9" ht="25.5" x14ac:dyDescent="0.25">
      <c r="A48" s="38"/>
      <c r="B48" s="141" t="s">
        <v>45</v>
      </c>
      <c r="C48" s="122">
        <v>625</v>
      </c>
      <c r="D48" s="122">
        <v>625</v>
      </c>
      <c r="E48" s="122">
        <v>625</v>
      </c>
      <c r="F48" s="139">
        <v>0</v>
      </c>
      <c r="G48" s="13">
        <v>0</v>
      </c>
      <c r="H48" s="138">
        <v>1</v>
      </c>
      <c r="I48" s="91">
        <v>1</v>
      </c>
    </row>
    <row r="49" spans="1:9" x14ac:dyDescent="0.25">
      <c r="A49" s="38"/>
      <c r="B49" s="121" t="s">
        <v>264</v>
      </c>
      <c r="C49" s="122">
        <v>6600</v>
      </c>
      <c r="D49" s="122"/>
      <c r="E49" s="122">
        <v>6500</v>
      </c>
      <c r="F49" s="139"/>
      <c r="G49" s="13">
        <v>-100</v>
      </c>
      <c r="H49" s="138"/>
      <c r="I49" s="91"/>
    </row>
    <row r="50" spans="1:9" x14ac:dyDescent="0.25">
      <c r="A50" s="73">
        <v>3</v>
      </c>
      <c r="B50" s="142" t="s">
        <v>46</v>
      </c>
      <c r="C50" s="143"/>
      <c r="D50" s="143"/>
      <c r="E50" s="143"/>
      <c r="F50" s="15">
        <v>0</v>
      </c>
      <c r="G50" s="12">
        <v>0</v>
      </c>
      <c r="H50" s="136"/>
      <c r="I50" s="90"/>
    </row>
    <row r="51" spans="1:9" ht="25.5" x14ac:dyDescent="0.25">
      <c r="A51" s="4">
        <v>4</v>
      </c>
      <c r="B51" s="140" t="s">
        <v>47</v>
      </c>
      <c r="C51" s="16">
        <v>11577</v>
      </c>
      <c r="D51" s="16">
        <v>12646</v>
      </c>
      <c r="E51" s="16">
        <v>12646</v>
      </c>
      <c r="F51" s="15">
        <v>1069</v>
      </c>
      <c r="G51" s="12">
        <v>1069</v>
      </c>
      <c r="H51" s="136">
        <v>1.0923382568886586</v>
      </c>
      <c r="I51" s="90">
        <v>1.0923382568886586</v>
      </c>
    </row>
    <row r="52" spans="1:9" x14ac:dyDescent="0.25">
      <c r="A52" s="6"/>
      <c r="B52" s="121" t="s">
        <v>116</v>
      </c>
      <c r="C52" s="17">
        <v>5000</v>
      </c>
      <c r="D52" s="17">
        <v>5000</v>
      </c>
      <c r="E52" s="17">
        <v>5000</v>
      </c>
      <c r="F52" s="139">
        <v>0</v>
      </c>
      <c r="G52" s="13">
        <v>0</v>
      </c>
      <c r="H52" s="138">
        <v>1</v>
      </c>
      <c r="I52" s="91">
        <v>1</v>
      </c>
    </row>
    <row r="53" spans="1:9" ht="25.5" x14ac:dyDescent="0.25">
      <c r="A53" s="6"/>
      <c r="B53" s="121" t="s">
        <v>48</v>
      </c>
      <c r="C53" s="17">
        <v>430</v>
      </c>
      <c r="D53" s="17">
        <v>404</v>
      </c>
      <c r="E53" s="17">
        <v>404</v>
      </c>
      <c r="F53" s="139">
        <v>-26</v>
      </c>
      <c r="G53" s="13">
        <v>-26</v>
      </c>
      <c r="H53" s="144"/>
      <c r="I53" s="144"/>
    </row>
    <row r="54" spans="1:9" ht="25.5" x14ac:dyDescent="0.25">
      <c r="A54" s="6"/>
      <c r="B54" s="121" t="s">
        <v>133</v>
      </c>
      <c r="C54" s="17">
        <v>1065</v>
      </c>
      <c r="D54" s="17">
        <v>1065</v>
      </c>
      <c r="E54" s="17">
        <v>1065</v>
      </c>
      <c r="F54" s="139">
        <v>0</v>
      </c>
      <c r="G54" s="13">
        <v>0</v>
      </c>
      <c r="H54" s="138"/>
      <c r="I54" s="91"/>
    </row>
    <row r="55" spans="1:9" x14ac:dyDescent="0.25">
      <c r="A55" s="6"/>
      <c r="B55" s="121" t="s">
        <v>264</v>
      </c>
      <c r="C55" s="17">
        <v>150</v>
      </c>
      <c r="D55" s="17"/>
      <c r="E55" s="17">
        <v>160</v>
      </c>
      <c r="F55" s="139"/>
      <c r="G55" s="13">
        <v>10</v>
      </c>
      <c r="H55" s="138"/>
      <c r="I55" s="91"/>
    </row>
    <row r="56" spans="1:9" x14ac:dyDescent="0.25">
      <c r="A56" s="73">
        <v>5</v>
      </c>
      <c r="B56" s="142" t="s">
        <v>49</v>
      </c>
      <c r="C56" s="143">
        <v>50172</v>
      </c>
      <c r="D56" s="143">
        <v>40926</v>
      </c>
      <c r="E56" s="143">
        <v>40926</v>
      </c>
      <c r="F56" s="15">
        <v>-9246</v>
      </c>
      <c r="G56" s="12">
        <v>-9246</v>
      </c>
      <c r="H56" s="136">
        <v>0.81571394403252806</v>
      </c>
      <c r="I56" s="90">
        <v>0.81571394403252806</v>
      </c>
    </row>
    <row r="57" spans="1:9" x14ac:dyDescent="0.25">
      <c r="A57" s="6"/>
      <c r="B57" s="121" t="s">
        <v>119</v>
      </c>
      <c r="C57" s="17">
        <v>1200</v>
      </c>
      <c r="D57" s="17">
        <v>1500</v>
      </c>
      <c r="E57" s="17">
        <v>1500</v>
      </c>
      <c r="F57" s="139">
        <v>300</v>
      </c>
      <c r="G57" s="13">
        <v>300</v>
      </c>
      <c r="H57" s="138">
        <v>1.25</v>
      </c>
      <c r="I57" s="91">
        <v>1.25</v>
      </c>
    </row>
    <row r="58" spans="1:9" ht="38.25" x14ac:dyDescent="0.25">
      <c r="A58" s="6"/>
      <c r="B58" s="121" t="s">
        <v>117</v>
      </c>
      <c r="C58" s="17">
        <v>36545</v>
      </c>
      <c r="D58" s="17">
        <v>26190</v>
      </c>
      <c r="E58" s="17">
        <v>26190</v>
      </c>
      <c r="F58" s="139">
        <v>-10355</v>
      </c>
      <c r="G58" s="13">
        <v>-10355</v>
      </c>
      <c r="H58" s="138">
        <v>0.71665070461075386</v>
      </c>
      <c r="I58" s="91">
        <v>0.71665070461075386</v>
      </c>
    </row>
    <row r="59" spans="1:9" ht="25.5" x14ac:dyDescent="0.25">
      <c r="A59" s="6"/>
      <c r="B59" s="121" t="s">
        <v>50</v>
      </c>
      <c r="C59" s="17">
        <v>3722</v>
      </c>
      <c r="D59" s="17">
        <v>3453</v>
      </c>
      <c r="E59" s="17">
        <v>3722</v>
      </c>
      <c r="F59" s="139">
        <v>-269</v>
      </c>
      <c r="G59" s="13">
        <v>0</v>
      </c>
      <c r="H59" s="138">
        <v>0.92772702847931221</v>
      </c>
      <c r="I59" s="91">
        <v>1</v>
      </c>
    </row>
    <row r="60" spans="1:9" x14ac:dyDescent="0.25">
      <c r="A60" s="6"/>
      <c r="B60" s="121" t="s">
        <v>264</v>
      </c>
      <c r="C60" s="17">
        <v>300</v>
      </c>
      <c r="D60" s="17"/>
      <c r="E60" s="17">
        <v>422</v>
      </c>
      <c r="F60" s="139"/>
      <c r="G60" s="13">
        <v>122</v>
      </c>
      <c r="H60" s="138"/>
      <c r="I60" s="91">
        <v>1.4066666666666667</v>
      </c>
    </row>
    <row r="61" spans="1:9" x14ac:dyDescent="0.25">
      <c r="A61" s="4">
        <v>6</v>
      </c>
      <c r="B61" s="140" t="s">
        <v>51</v>
      </c>
      <c r="C61" s="16">
        <v>153511</v>
      </c>
      <c r="D61" s="16">
        <v>181089</v>
      </c>
      <c r="E61" s="16">
        <v>181089</v>
      </c>
      <c r="F61" s="15">
        <v>27578</v>
      </c>
      <c r="G61" s="12">
        <v>27578</v>
      </c>
      <c r="H61" s="136"/>
      <c r="I61" s="90"/>
    </row>
    <row r="62" spans="1:9" x14ac:dyDescent="0.25">
      <c r="A62" s="6"/>
      <c r="B62" s="121" t="s">
        <v>52</v>
      </c>
      <c r="C62" s="17">
        <v>10907.53</v>
      </c>
      <c r="D62" s="17">
        <v>10907</v>
      </c>
      <c r="E62" s="17">
        <v>10907</v>
      </c>
      <c r="F62" s="139">
        <v>-0.53000000000065484</v>
      </c>
      <c r="G62" s="13">
        <v>-0.53000000000065484</v>
      </c>
      <c r="H62" s="138">
        <v>0.9999514097142066</v>
      </c>
      <c r="I62" s="91">
        <v>0.9999514097142066</v>
      </c>
    </row>
    <row r="63" spans="1:9" x14ac:dyDescent="0.25">
      <c r="A63" s="6"/>
      <c r="B63" s="121" t="s">
        <v>53</v>
      </c>
      <c r="C63" s="17">
        <v>136822.76999999999</v>
      </c>
      <c r="D63" s="17">
        <v>164201.29999999999</v>
      </c>
      <c r="E63" s="17">
        <v>164052</v>
      </c>
      <c r="F63" s="139">
        <v>27378.53</v>
      </c>
      <c r="G63" s="13">
        <v>27229.23000000001</v>
      </c>
      <c r="H63" s="138">
        <v>1.2001021467406339</v>
      </c>
      <c r="I63" s="91">
        <v>1.199010954097772</v>
      </c>
    </row>
    <row r="64" spans="1:9" x14ac:dyDescent="0.25">
      <c r="A64" s="6"/>
      <c r="B64" s="121" t="s">
        <v>54</v>
      </c>
      <c r="C64" s="17">
        <v>5780.7</v>
      </c>
      <c r="D64" s="17">
        <v>5980.7</v>
      </c>
      <c r="E64" s="17">
        <v>6130</v>
      </c>
      <c r="F64" s="139">
        <v>200</v>
      </c>
      <c r="G64" s="13">
        <v>349.30000000000018</v>
      </c>
      <c r="H64" s="138">
        <v>1.0345978860691611</v>
      </c>
      <c r="I64" s="91">
        <v>1.06042520801979</v>
      </c>
    </row>
    <row r="65" spans="1:9" x14ac:dyDescent="0.25">
      <c r="A65" s="6"/>
      <c r="B65" s="121" t="s">
        <v>264</v>
      </c>
      <c r="C65" s="17">
        <v>1200</v>
      </c>
      <c r="D65" s="17"/>
      <c r="E65" s="17">
        <v>2020</v>
      </c>
      <c r="F65" s="139"/>
      <c r="G65" s="13">
        <v>820</v>
      </c>
      <c r="H65" s="138"/>
      <c r="I65" s="91">
        <v>1.6833333333333333</v>
      </c>
    </row>
    <row r="66" spans="1:9" x14ac:dyDescent="0.25">
      <c r="A66" s="4">
        <v>7</v>
      </c>
      <c r="B66" s="140" t="s">
        <v>55</v>
      </c>
      <c r="C66" s="16">
        <v>2166</v>
      </c>
      <c r="D66" s="16">
        <v>2119</v>
      </c>
      <c r="E66" s="16">
        <v>2119</v>
      </c>
      <c r="F66" s="15">
        <v>-47</v>
      </c>
      <c r="G66" s="12">
        <v>-47</v>
      </c>
      <c r="H66" s="136">
        <v>0.97830101569713757</v>
      </c>
      <c r="I66" s="90">
        <v>0.97830101569713757</v>
      </c>
    </row>
    <row r="67" spans="1:9" x14ac:dyDescent="0.25">
      <c r="A67" s="6"/>
      <c r="B67" s="121" t="s">
        <v>56</v>
      </c>
      <c r="C67" s="17">
        <v>115</v>
      </c>
      <c r="D67" s="17">
        <v>113</v>
      </c>
      <c r="E67" s="17">
        <v>113</v>
      </c>
      <c r="F67" s="139">
        <v>-2</v>
      </c>
      <c r="G67" s="13">
        <v>-2</v>
      </c>
      <c r="H67" s="138">
        <v>0.9826086956521739</v>
      </c>
      <c r="I67" s="91">
        <v>0.9826086956521739</v>
      </c>
    </row>
    <row r="68" spans="1:9" x14ac:dyDescent="0.25">
      <c r="A68" s="6"/>
      <c r="B68" s="121" t="s">
        <v>57</v>
      </c>
      <c r="C68" s="17">
        <v>600</v>
      </c>
      <c r="D68" s="17">
        <v>384</v>
      </c>
      <c r="E68" s="17">
        <v>384</v>
      </c>
      <c r="F68" s="139">
        <v>-216</v>
      </c>
      <c r="G68" s="13">
        <v>-216</v>
      </c>
      <c r="H68" s="138">
        <v>0.64</v>
      </c>
      <c r="I68" s="91">
        <v>0.64</v>
      </c>
    </row>
    <row r="69" spans="1:9" ht="25.5" x14ac:dyDescent="0.25">
      <c r="A69" s="6"/>
      <c r="B69" s="121" t="s">
        <v>58</v>
      </c>
      <c r="C69" s="17">
        <v>0</v>
      </c>
      <c r="D69" s="17">
        <v>0</v>
      </c>
      <c r="E69" s="17">
        <v>0</v>
      </c>
      <c r="F69" s="139">
        <v>0</v>
      </c>
      <c r="G69" s="13">
        <v>0</v>
      </c>
      <c r="H69" s="138"/>
      <c r="I69" s="91"/>
    </row>
    <row r="70" spans="1:9" x14ac:dyDescent="0.25">
      <c r="A70" s="6"/>
      <c r="B70" s="121" t="s">
        <v>264</v>
      </c>
      <c r="C70" s="17">
        <v>150</v>
      </c>
      <c r="D70" s="17"/>
      <c r="E70" s="17">
        <v>150</v>
      </c>
      <c r="F70" s="139"/>
      <c r="G70" s="13">
        <v>0</v>
      </c>
      <c r="H70" s="138"/>
      <c r="I70" s="91"/>
    </row>
    <row r="71" spans="1:9" x14ac:dyDescent="0.25">
      <c r="A71" s="4">
        <v>8</v>
      </c>
      <c r="B71" s="140" t="s">
        <v>59</v>
      </c>
      <c r="C71" s="16">
        <v>11568</v>
      </c>
      <c r="D71" s="16">
        <v>20808</v>
      </c>
      <c r="E71" s="16">
        <v>20772</v>
      </c>
      <c r="F71" s="15">
        <v>9240</v>
      </c>
      <c r="G71" s="12">
        <v>9204</v>
      </c>
      <c r="H71" s="136">
        <v>1.7987551867219918</v>
      </c>
      <c r="I71" s="90">
        <v>1.795643153526971</v>
      </c>
    </row>
    <row r="72" spans="1:9" x14ac:dyDescent="0.25">
      <c r="A72" s="6"/>
      <c r="B72" s="121" t="s">
        <v>60</v>
      </c>
      <c r="C72" s="17"/>
      <c r="D72" s="17"/>
      <c r="E72" s="17"/>
      <c r="F72" s="139">
        <v>0</v>
      </c>
      <c r="G72" s="13">
        <v>0</v>
      </c>
      <c r="H72" s="138" t="e">
        <v>#DIV/0!</v>
      </c>
      <c r="I72" s="90" t="e">
        <v>#DIV/0!</v>
      </c>
    </row>
    <row r="73" spans="1:9" x14ac:dyDescent="0.25">
      <c r="A73" s="6"/>
      <c r="B73" s="121" t="s">
        <v>61</v>
      </c>
      <c r="C73" s="17">
        <v>6089</v>
      </c>
      <c r="D73" s="17">
        <v>5460</v>
      </c>
      <c r="E73" s="17">
        <v>5460</v>
      </c>
      <c r="F73" s="139">
        <v>-629</v>
      </c>
      <c r="G73" s="13">
        <v>-629</v>
      </c>
      <c r="H73" s="138">
        <v>0.89669896534734772</v>
      </c>
      <c r="I73" s="90">
        <v>0.89669896534734772</v>
      </c>
    </row>
    <row r="74" spans="1:9" ht="25.5" x14ac:dyDescent="0.25">
      <c r="A74" s="6"/>
      <c r="B74" s="121" t="s">
        <v>118</v>
      </c>
      <c r="C74" s="17">
        <v>76</v>
      </c>
      <c r="D74" s="17">
        <v>78</v>
      </c>
      <c r="E74" s="17">
        <v>78</v>
      </c>
      <c r="F74" s="139">
        <v>2</v>
      </c>
      <c r="G74" s="13">
        <v>2</v>
      </c>
      <c r="H74" s="138">
        <v>1.0263157894736843</v>
      </c>
      <c r="I74" s="90">
        <v>1.0263157894736843</v>
      </c>
    </row>
    <row r="75" spans="1:9" x14ac:dyDescent="0.25">
      <c r="A75" s="6"/>
      <c r="B75" s="121" t="s">
        <v>134</v>
      </c>
      <c r="C75" s="17"/>
      <c r="D75" s="17">
        <v>3000</v>
      </c>
      <c r="E75" s="17">
        <v>3000</v>
      </c>
      <c r="F75" s="139">
        <v>3000</v>
      </c>
      <c r="G75" s="13">
        <v>3000</v>
      </c>
      <c r="H75" s="138"/>
      <c r="I75" s="91"/>
    </row>
    <row r="76" spans="1:9" ht="25.5" x14ac:dyDescent="0.25">
      <c r="A76" s="6"/>
      <c r="B76" s="121" t="s">
        <v>62</v>
      </c>
      <c r="C76" s="17">
        <v>150</v>
      </c>
      <c r="D76" s="17">
        <v>210</v>
      </c>
      <c r="E76" s="17">
        <v>210</v>
      </c>
      <c r="F76" s="139">
        <v>60</v>
      </c>
      <c r="G76" s="13">
        <v>60</v>
      </c>
      <c r="H76" s="138">
        <v>1.4</v>
      </c>
      <c r="I76" s="90">
        <v>1.4</v>
      </c>
    </row>
    <row r="77" spans="1:9" x14ac:dyDescent="0.25">
      <c r="A77" s="6"/>
      <c r="B77" s="121" t="s">
        <v>264</v>
      </c>
      <c r="C77" s="17">
        <v>1580</v>
      </c>
      <c r="D77" s="17"/>
      <c r="E77" s="17">
        <v>1550</v>
      </c>
      <c r="F77" s="139"/>
      <c r="G77" s="13">
        <v>-30</v>
      </c>
      <c r="H77" s="138"/>
      <c r="I77" s="90">
        <v>0.98101265822784811</v>
      </c>
    </row>
    <row r="78" spans="1:9" x14ac:dyDescent="0.25">
      <c r="A78" s="4">
        <v>9</v>
      </c>
      <c r="B78" s="140" t="s">
        <v>63</v>
      </c>
      <c r="C78" s="16">
        <v>1386</v>
      </c>
      <c r="D78" s="16">
        <v>1433</v>
      </c>
      <c r="E78" s="16">
        <v>1433</v>
      </c>
      <c r="F78" s="15">
        <v>47</v>
      </c>
      <c r="G78" s="12">
        <v>47</v>
      </c>
      <c r="H78" s="136">
        <v>1.0339105339105339</v>
      </c>
      <c r="I78" s="90">
        <v>1.0339105339105339</v>
      </c>
    </row>
    <row r="79" spans="1:9" x14ac:dyDescent="0.25">
      <c r="A79" s="4">
        <v>10</v>
      </c>
      <c r="B79" s="140" t="s">
        <v>125</v>
      </c>
      <c r="C79" s="16">
        <v>2000</v>
      </c>
      <c r="D79" s="16">
        <v>1500</v>
      </c>
      <c r="E79" s="16">
        <v>1500</v>
      </c>
      <c r="F79" s="15">
        <v>-500</v>
      </c>
      <c r="G79" s="12">
        <v>-500</v>
      </c>
      <c r="H79" s="136">
        <v>0.75</v>
      </c>
      <c r="I79" s="90">
        <v>0.75</v>
      </c>
    </row>
    <row r="80" spans="1:9" x14ac:dyDescent="0.25">
      <c r="A80" s="4" t="s">
        <v>10</v>
      </c>
      <c r="B80" s="140" t="s">
        <v>127</v>
      </c>
      <c r="C80" s="16">
        <v>7500</v>
      </c>
      <c r="D80" s="16"/>
      <c r="E80" s="16">
        <v>700</v>
      </c>
      <c r="F80" s="15">
        <v>-7500</v>
      </c>
      <c r="G80" s="12">
        <v>-6800</v>
      </c>
      <c r="H80" s="136">
        <v>0</v>
      </c>
      <c r="I80" s="90">
        <v>9.3333333333333338E-2</v>
      </c>
    </row>
    <row r="81" spans="1:9" x14ac:dyDescent="0.25">
      <c r="A81" s="4"/>
      <c r="B81" s="121" t="s">
        <v>264</v>
      </c>
      <c r="C81" s="17">
        <v>50</v>
      </c>
      <c r="D81" s="17"/>
      <c r="E81" s="17">
        <v>350</v>
      </c>
      <c r="F81" s="15">
        <v>-50</v>
      </c>
      <c r="G81" s="12">
        <v>300</v>
      </c>
      <c r="H81" s="136">
        <v>0</v>
      </c>
      <c r="I81" s="90">
        <v>7</v>
      </c>
    </row>
    <row r="82" spans="1:9" x14ac:dyDescent="0.25">
      <c r="A82" s="4" t="s">
        <v>25</v>
      </c>
      <c r="B82" s="140" t="s">
        <v>73</v>
      </c>
      <c r="C82" s="16">
        <v>16042</v>
      </c>
      <c r="D82" s="16">
        <v>17884</v>
      </c>
      <c r="E82" s="16">
        <v>17920</v>
      </c>
      <c r="F82" s="139">
        <v>1842</v>
      </c>
      <c r="G82" s="13">
        <v>1878</v>
      </c>
      <c r="H82" s="136">
        <v>1.1148235880812867</v>
      </c>
      <c r="I82" s="90">
        <v>1.1170676972946016</v>
      </c>
    </row>
    <row r="83" spans="1:9" x14ac:dyDescent="0.25">
      <c r="A83" s="6"/>
      <c r="B83" s="121" t="s">
        <v>64</v>
      </c>
      <c r="C83" s="17">
        <v>13578</v>
      </c>
      <c r="D83" s="17">
        <v>0</v>
      </c>
      <c r="E83" s="17">
        <v>14959</v>
      </c>
      <c r="F83" s="139">
        <v>-13578</v>
      </c>
      <c r="G83" s="13">
        <v>1381</v>
      </c>
      <c r="H83" s="138"/>
      <c r="I83" s="90"/>
    </row>
    <row r="84" spans="1:9" x14ac:dyDescent="0.25">
      <c r="A84" s="145"/>
      <c r="B84" s="82" t="s">
        <v>65</v>
      </c>
      <c r="C84" s="146">
        <v>2464</v>
      </c>
      <c r="D84" s="146">
        <v>0</v>
      </c>
      <c r="E84" s="146">
        <v>2961</v>
      </c>
      <c r="F84" s="139">
        <v>-2464</v>
      </c>
      <c r="G84" s="13">
        <v>497</v>
      </c>
      <c r="H84" s="138">
        <v>0</v>
      </c>
      <c r="I84" s="91">
        <v>1.2017045454545454</v>
      </c>
    </row>
    <row r="85" spans="1:9" ht="25.5" x14ac:dyDescent="0.25">
      <c r="A85" s="103" t="s">
        <v>25</v>
      </c>
      <c r="B85" s="104" t="s">
        <v>74</v>
      </c>
      <c r="C85" s="106"/>
      <c r="D85" s="106"/>
      <c r="E85" s="106"/>
      <c r="F85" s="15">
        <v>0</v>
      </c>
      <c r="G85" s="12">
        <v>0</v>
      </c>
      <c r="H85" s="136"/>
      <c r="I85" s="90"/>
    </row>
    <row r="86" spans="1:9" ht="38.25" x14ac:dyDescent="0.25">
      <c r="A86" s="103" t="s">
        <v>26</v>
      </c>
      <c r="B86" s="104" t="s">
        <v>77</v>
      </c>
      <c r="C86" s="106">
        <v>0</v>
      </c>
      <c r="D86" s="106"/>
      <c r="E86" s="106">
        <v>0</v>
      </c>
      <c r="F86" s="15">
        <v>0</v>
      </c>
      <c r="G86" s="12">
        <v>0</v>
      </c>
      <c r="H86" s="136"/>
      <c r="I86" s="90"/>
    </row>
    <row r="87" spans="1:9" x14ac:dyDescent="0.25">
      <c r="A87" s="103" t="s">
        <v>27</v>
      </c>
      <c r="B87" s="104" t="s">
        <v>144</v>
      </c>
      <c r="C87" s="106">
        <v>3400</v>
      </c>
      <c r="D87" s="106">
        <v>2750</v>
      </c>
      <c r="E87" s="106">
        <v>2930</v>
      </c>
      <c r="F87" s="15">
        <v>-650</v>
      </c>
      <c r="G87" s="12">
        <v>-470</v>
      </c>
      <c r="H87" s="136"/>
      <c r="I87" s="90"/>
    </row>
    <row r="88" spans="1:9" x14ac:dyDescent="0.25">
      <c r="A88" s="4" t="s">
        <v>4</v>
      </c>
      <c r="B88" s="140" t="s">
        <v>29</v>
      </c>
      <c r="C88" s="16">
        <v>148555</v>
      </c>
      <c r="D88" s="16">
        <v>138074</v>
      </c>
      <c r="E88" s="16">
        <v>138074</v>
      </c>
      <c r="F88" s="15">
        <v>-10481</v>
      </c>
      <c r="G88" s="12">
        <v>-10481</v>
      </c>
      <c r="H88" s="22"/>
      <c r="I88" s="147">
        <v>0.92944700615933495</v>
      </c>
    </row>
    <row r="89" spans="1:9" ht="25.5" x14ac:dyDescent="0.25">
      <c r="A89" s="4" t="s">
        <v>7</v>
      </c>
      <c r="B89" s="140" t="s">
        <v>120</v>
      </c>
      <c r="C89" s="16">
        <v>120107</v>
      </c>
      <c r="D89" s="16">
        <v>103030</v>
      </c>
      <c r="E89" s="16">
        <v>103030</v>
      </c>
      <c r="F89" s="15">
        <v>-17077</v>
      </c>
      <c r="G89" s="12">
        <v>-17077</v>
      </c>
      <c r="H89" s="136">
        <v>0.85781844521967909</v>
      </c>
      <c r="I89" s="90">
        <v>0.85781844521967909</v>
      </c>
    </row>
    <row r="90" spans="1:9" x14ac:dyDescent="0.25">
      <c r="A90" s="6">
        <v>1</v>
      </c>
      <c r="B90" s="121" t="s">
        <v>121</v>
      </c>
      <c r="C90" s="17">
        <v>64126</v>
      </c>
      <c r="D90" s="17">
        <v>62796</v>
      </c>
      <c r="E90" s="17">
        <v>62796</v>
      </c>
      <c r="F90" s="139">
        <v>-1330</v>
      </c>
      <c r="G90" s="13">
        <v>-1330</v>
      </c>
      <c r="H90" s="138"/>
      <c r="I90" s="91"/>
    </row>
    <row r="91" spans="1:9" x14ac:dyDescent="0.25">
      <c r="A91" s="6">
        <v>2</v>
      </c>
      <c r="B91" s="121" t="s">
        <v>122</v>
      </c>
      <c r="C91" s="17">
        <v>55981</v>
      </c>
      <c r="D91" s="17">
        <v>40234</v>
      </c>
      <c r="E91" s="17">
        <v>40234</v>
      </c>
      <c r="F91" s="139">
        <v>-15747</v>
      </c>
      <c r="G91" s="13">
        <v>-15747</v>
      </c>
      <c r="H91" s="138">
        <v>0.7187081331165931</v>
      </c>
      <c r="I91" s="91">
        <v>0.7187081331165931</v>
      </c>
    </row>
    <row r="92" spans="1:9" x14ac:dyDescent="0.25">
      <c r="A92" s="4" t="s">
        <v>8</v>
      </c>
      <c r="B92" s="140" t="s">
        <v>123</v>
      </c>
      <c r="C92" s="16">
        <v>11753</v>
      </c>
      <c r="D92" s="16">
        <v>17848</v>
      </c>
      <c r="E92" s="16">
        <v>17848</v>
      </c>
      <c r="F92" s="15">
        <v>6095</v>
      </c>
      <c r="G92" s="12">
        <v>6095</v>
      </c>
      <c r="H92" s="136"/>
      <c r="I92" s="90"/>
    </row>
    <row r="93" spans="1:9" x14ac:dyDescent="0.25">
      <c r="A93" s="6">
        <v>1</v>
      </c>
      <c r="B93" s="121" t="s">
        <v>121</v>
      </c>
      <c r="C93" s="17"/>
      <c r="D93" s="17"/>
      <c r="E93" s="17"/>
      <c r="F93" s="139"/>
      <c r="G93" s="13">
        <v>0</v>
      </c>
      <c r="H93" s="138"/>
      <c r="I93" s="91"/>
    </row>
    <row r="94" spans="1:9" x14ac:dyDescent="0.25">
      <c r="A94" s="6">
        <v>2</v>
      </c>
      <c r="B94" s="121" t="s">
        <v>122</v>
      </c>
      <c r="C94" s="17">
        <v>11753</v>
      </c>
      <c r="D94" s="17">
        <v>17848</v>
      </c>
      <c r="E94" s="17">
        <v>17848</v>
      </c>
      <c r="F94" s="139"/>
      <c r="G94" s="13">
        <v>6095</v>
      </c>
      <c r="H94" s="138"/>
      <c r="I94" s="91"/>
    </row>
    <row r="95" spans="1:9" x14ac:dyDescent="0.25">
      <c r="A95" s="4" t="s">
        <v>8</v>
      </c>
      <c r="B95" s="140" t="s">
        <v>124</v>
      </c>
      <c r="C95" s="16">
        <v>16695</v>
      </c>
      <c r="D95" s="16">
        <v>17196</v>
      </c>
      <c r="E95" s="16">
        <v>17196</v>
      </c>
      <c r="F95" s="15">
        <v>501</v>
      </c>
      <c r="G95" s="12">
        <v>501</v>
      </c>
      <c r="H95" s="136"/>
      <c r="I95" s="90"/>
    </row>
    <row r="96" spans="1:9" x14ac:dyDescent="0.25">
      <c r="A96" s="6">
        <v>1</v>
      </c>
      <c r="B96" s="121" t="s">
        <v>121</v>
      </c>
      <c r="C96" s="17">
        <v>13650</v>
      </c>
      <c r="D96" s="17">
        <v>14423</v>
      </c>
      <c r="E96" s="17">
        <v>14423</v>
      </c>
      <c r="F96" s="139">
        <v>773</v>
      </c>
      <c r="G96" s="13">
        <v>773</v>
      </c>
      <c r="H96" s="138">
        <v>1.0566300366300367</v>
      </c>
      <c r="I96" s="91">
        <v>1.0566300366300367</v>
      </c>
    </row>
    <row r="97" spans="1:9" x14ac:dyDescent="0.25">
      <c r="A97" s="6">
        <v>2</v>
      </c>
      <c r="B97" s="121" t="s">
        <v>122</v>
      </c>
      <c r="C97" s="17">
        <v>3045</v>
      </c>
      <c r="D97" s="17">
        <v>2773</v>
      </c>
      <c r="E97" s="17">
        <v>2773</v>
      </c>
      <c r="F97" s="139">
        <v>-272</v>
      </c>
      <c r="G97" s="13">
        <v>-272</v>
      </c>
      <c r="H97" s="148"/>
      <c r="I97" s="91">
        <v>0.9106732348111658</v>
      </c>
    </row>
    <row r="98" spans="1:9" x14ac:dyDescent="0.25">
      <c r="A98" s="4" t="s">
        <v>6</v>
      </c>
      <c r="B98" s="5" t="s">
        <v>30</v>
      </c>
      <c r="C98" s="16"/>
      <c r="D98" s="16"/>
      <c r="E98" s="16"/>
      <c r="F98" s="15">
        <v>0</v>
      </c>
      <c r="G98" s="12">
        <v>0</v>
      </c>
      <c r="H98" s="136"/>
      <c r="I98" s="90"/>
    </row>
    <row r="99" spans="1:9" ht="25.5" x14ac:dyDescent="0.25">
      <c r="A99" s="6" t="s">
        <v>26</v>
      </c>
      <c r="B99" s="7" t="s">
        <v>77</v>
      </c>
      <c r="C99" s="17">
        <v>0</v>
      </c>
      <c r="D99" s="17"/>
      <c r="E99" s="17">
        <v>0</v>
      </c>
      <c r="F99" s="139">
        <v>0</v>
      </c>
      <c r="G99" s="13">
        <v>0</v>
      </c>
      <c r="H99" s="138"/>
      <c r="I99" s="91"/>
    </row>
    <row r="100" spans="1:9" x14ac:dyDescent="0.25">
      <c r="C100" s="129"/>
    </row>
    <row r="101" spans="1:9" x14ac:dyDescent="0.25">
      <c r="C101" s="129"/>
    </row>
  </sheetData>
  <mergeCells count="12">
    <mergeCell ref="F7:G7"/>
    <mergeCell ref="H7:I7"/>
    <mergeCell ref="G1:I1"/>
    <mergeCell ref="G2:I2"/>
    <mergeCell ref="A3:I3"/>
    <mergeCell ref="A4:I4"/>
    <mergeCell ref="A6:A8"/>
    <mergeCell ref="B6:B8"/>
    <mergeCell ref="C6:C8"/>
    <mergeCell ref="D6:D8"/>
    <mergeCell ref="E6:E8"/>
    <mergeCell ref="F6:I6"/>
  </mergeCells>
  <pageMargins left="0.70866141732283472" right="0.19685039370078741" top="0.39370078740157483" bottom="0.47244094488188981" header="0.31496062992125984" footer="0.31496062992125984"/>
  <pageSetup paperSize="9" scale="75"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00B0F0"/>
  </sheetPr>
  <dimension ref="A1:C35"/>
  <sheetViews>
    <sheetView tabSelected="1" zoomScale="85" zoomScaleNormal="85" zoomScaleSheetLayoutView="85" workbookViewId="0">
      <selection activeCell="J31" sqref="J31"/>
    </sheetView>
  </sheetViews>
  <sheetFormatPr defaultColWidth="8.85546875" defaultRowHeight="15" x14ac:dyDescent="0.25"/>
  <cols>
    <col min="1" max="1" width="11.140625" style="23" customWidth="1"/>
    <col min="2" max="2" width="72.140625" style="23" customWidth="1"/>
    <col min="3" max="3" width="28.85546875" style="191" customWidth="1"/>
    <col min="4" max="16384" width="8.85546875" style="23"/>
  </cols>
  <sheetData>
    <row r="1" spans="1:3" x14ac:dyDescent="0.25">
      <c r="A1" s="26"/>
      <c r="C1" s="186" t="s">
        <v>69</v>
      </c>
    </row>
    <row r="2" spans="1:3" ht="16.899999999999999" customHeight="1" x14ac:dyDescent="0.25">
      <c r="A2" s="26"/>
      <c r="C2" s="187" t="s">
        <v>145</v>
      </c>
    </row>
    <row r="3" spans="1:3" x14ac:dyDescent="0.25">
      <c r="A3" s="236" t="s">
        <v>518</v>
      </c>
      <c r="B3" s="236"/>
      <c r="C3" s="236"/>
    </row>
    <row r="4" spans="1:3" ht="24" customHeight="1" x14ac:dyDescent="0.25">
      <c r="A4" s="237" t="s">
        <v>523</v>
      </c>
      <c r="B4" s="237"/>
      <c r="C4" s="237"/>
    </row>
    <row r="5" spans="1:3" x14ac:dyDescent="0.25">
      <c r="C5" s="188" t="s">
        <v>519</v>
      </c>
    </row>
    <row r="6" spans="1:3" ht="23.25" customHeight="1" x14ac:dyDescent="0.25">
      <c r="A6" s="180" t="s">
        <v>1</v>
      </c>
      <c r="B6" s="180" t="s">
        <v>2</v>
      </c>
      <c r="C6" s="189" t="s">
        <v>81</v>
      </c>
    </row>
    <row r="7" spans="1:3" ht="17.25" customHeight="1" x14ac:dyDescent="0.25">
      <c r="A7" s="181" t="s">
        <v>3</v>
      </c>
      <c r="B7" s="181" t="s">
        <v>4</v>
      </c>
      <c r="C7" s="190" t="s">
        <v>6</v>
      </c>
    </row>
    <row r="8" spans="1:3" ht="18.75" customHeight="1" x14ac:dyDescent="0.25">
      <c r="A8" s="182"/>
      <c r="B8" s="183" t="s">
        <v>82</v>
      </c>
      <c r="C8" s="192">
        <f>C9+C10+C34+C35</f>
        <v>310604797</v>
      </c>
    </row>
    <row r="9" spans="1:3" ht="18.75" customHeight="1" x14ac:dyDescent="0.25">
      <c r="A9" s="150" t="s">
        <v>3</v>
      </c>
      <c r="B9" s="162" t="s">
        <v>83</v>
      </c>
      <c r="C9" s="193"/>
    </row>
    <row r="10" spans="1:3" ht="18.75" customHeight="1" x14ac:dyDescent="0.25">
      <c r="A10" s="150" t="s">
        <v>4</v>
      </c>
      <c r="B10" s="162" t="s">
        <v>513</v>
      </c>
      <c r="C10" s="193">
        <f>C23+C33</f>
        <v>310604797</v>
      </c>
    </row>
    <row r="11" spans="1:3" ht="16.5" customHeight="1" x14ac:dyDescent="0.25">
      <c r="A11" s="150" t="b">
        <f>'1'!A4:N4='2'!A4:N4</f>
        <v>1</v>
      </c>
      <c r="B11" s="162" t="s">
        <v>14</v>
      </c>
      <c r="C11" s="193">
        <f>C12+C13</f>
        <v>0</v>
      </c>
    </row>
    <row r="12" spans="1:3" ht="16.5" hidden="1" customHeight="1" x14ac:dyDescent="0.25">
      <c r="A12" s="149">
        <v>1</v>
      </c>
      <c r="B12" s="163" t="s">
        <v>66</v>
      </c>
      <c r="C12" s="194"/>
    </row>
    <row r="13" spans="1:3" ht="16.5" hidden="1" customHeight="1" x14ac:dyDescent="0.25">
      <c r="A13" s="149">
        <v>2</v>
      </c>
      <c r="B13" s="163" t="s">
        <v>67</v>
      </c>
      <c r="C13" s="194"/>
    </row>
    <row r="14" spans="1:3" ht="16.5" hidden="1" customHeight="1" x14ac:dyDescent="0.25">
      <c r="A14" s="149">
        <v>1</v>
      </c>
      <c r="B14" s="151" t="s">
        <v>15</v>
      </c>
      <c r="C14" s="194"/>
    </row>
    <row r="15" spans="1:3" ht="16.5" hidden="1" customHeight="1" x14ac:dyDescent="0.25">
      <c r="A15" s="149"/>
      <c r="B15" s="163" t="s">
        <v>16</v>
      </c>
      <c r="C15" s="194"/>
    </row>
    <row r="16" spans="1:3" ht="16.5" hidden="1" customHeight="1" x14ac:dyDescent="0.25">
      <c r="A16" s="149" t="s">
        <v>9</v>
      </c>
      <c r="B16" s="163" t="s">
        <v>17</v>
      </c>
      <c r="C16" s="194"/>
    </row>
    <row r="17" spans="1:3" ht="16.5" hidden="1" customHeight="1" x14ac:dyDescent="0.25">
      <c r="A17" s="149" t="s">
        <v>9</v>
      </c>
      <c r="B17" s="163" t="s">
        <v>18</v>
      </c>
      <c r="C17" s="194"/>
    </row>
    <row r="18" spans="1:3" ht="16.5" hidden="1" customHeight="1" x14ac:dyDescent="0.25">
      <c r="A18" s="149"/>
      <c r="B18" s="163" t="s">
        <v>19</v>
      </c>
      <c r="C18" s="194"/>
    </row>
    <row r="19" spans="1:3" ht="16.5" hidden="1" customHeight="1" x14ac:dyDescent="0.25">
      <c r="A19" s="149" t="s">
        <v>9</v>
      </c>
      <c r="B19" s="163" t="s">
        <v>20</v>
      </c>
      <c r="C19" s="194"/>
    </row>
    <row r="20" spans="1:3" ht="16.5" hidden="1" customHeight="1" x14ac:dyDescent="0.25">
      <c r="A20" s="149" t="s">
        <v>9</v>
      </c>
      <c r="B20" s="163" t="s">
        <v>21</v>
      </c>
      <c r="C20" s="194"/>
    </row>
    <row r="21" spans="1:3" ht="47.25" hidden="1" customHeight="1" x14ac:dyDescent="0.25">
      <c r="A21" s="149">
        <v>2</v>
      </c>
      <c r="B21" s="151" t="s">
        <v>22</v>
      </c>
      <c r="C21" s="194"/>
    </row>
    <row r="22" spans="1:3" ht="20.25" hidden="1" customHeight="1" x14ac:dyDescent="0.25">
      <c r="A22" s="149">
        <v>3</v>
      </c>
      <c r="B22" s="151" t="s">
        <v>23</v>
      </c>
      <c r="C22" s="194"/>
    </row>
    <row r="23" spans="1:3" s="28" customFormat="1" ht="24.75" customHeight="1" x14ac:dyDescent="0.25">
      <c r="A23" s="150" t="s">
        <v>8</v>
      </c>
      <c r="B23" s="162" t="s">
        <v>24</v>
      </c>
      <c r="C23" s="193">
        <f>C24+C25+C26+C27+C28+C29+C30+C31+C32</f>
        <v>310604797</v>
      </c>
    </row>
    <row r="24" spans="1:3" s="28" customFormat="1" ht="24.75" customHeight="1" x14ac:dyDescent="0.25">
      <c r="A24" s="150">
        <v>1</v>
      </c>
      <c r="B24" s="162" t="s">
        <v>510</v>
      </c>
      <c r="C24" s="193">
        <f>157000000+153604797</f>
        <v>310604797</v>
      </c>
    </row>
    <row r="25" spans="1:3" s="28" customFormat="1" ht="24.75" customHeight="1" x14ac:dyDescent="0.25">
      <c r="A25" s="150">
        <v>2</v>
      </c>
      <c r="B25" s="162" t="s">
        <v>41</v>
      </c>
      <c r="C25" s="193"/>
    </row>
    <row r="26" spans="1:3" s="28" customFormat="1" ht="24.75" customHeight="1" x14ac:dyDescent="0.25">
      <c r="A26" s="150">
        <v>3</v>
      </c>
      <c r="B26" s="162" t="s">
        <v>46</v>
      </c>
      <c r="C26" s="193"/>
    </row>
    <row r="27" spans="1:3" s="28" customFormat="1" ht="33" customHeight="1" x14ac:dyDescent="0.25">
      <c r="A27" s="150">
        <v>4</v>
      </c>
      <c r="B27" s="162" t="s">
        <v>47</v>
      </c>
      <c r="C27" s="193"/>
    </row>
    <row r="28" spans="1:3" s="28" customFormat="1" ht="24.75" customHeight="1" x14ac:dyDescent="0.25">
      <c r="A28" s="150">
        <v>5</v>
      </c>
      <c r="B28" s="162" t="s">
        <v>49</v>
      </c>
      <c r="C28" s="193"/>
    </row>
    <row r="29" spans="1:3" s="28" customFormat="1" ht="24.75" customHeight="1" x14ac:dyDescent="0.25">
      <c r="A29" s="150">
        <v>6</v>
      </c>
      <c r="B29" s="162" t="s">
        <v>51</v>
      </c>
      <c r="C29" s="195"/>
    </row>
    <row r="30" spans="1:3" ht="24.75" customHeight="1" x14ac:dyDescent="0.25">
      <c r="A30" s="150">
        <v>8</v>
      </c>
      <c r="B30" s="162" t="s">
        <v>59</v>
      </c>
      <c r="C30" s="193"/>
    </row>
    <row r="31" spans="1:3" ht="24.75" customHeight="1" x14ac:dyDescent="0.25">
      <c r="A31" s="150">
        <v>9</v>
      </c>
      <c r="B31" s="162" t="s">
        <v>63</v>
      </c>
      <c r="C31" s="193"/>
    </row>
    <row r="32" spans="1:3" ht="24.75" customHeight="1" x14ac:dyDescent="0.25">
      <c r="A32" s="150">
        <v>10</v>
      </c>
      <c r="B32" s="162" t="s">
        <v>125</v>
      </c>
      <c r="C32" s="193"/>
    </row>
    <row r="33" spans="1:3" ht="24.75" customHeight="1" x14ac:dyDescent="0.25">
      <c r="A33" s="150" t="s">
        <v>10</v>
      </c>
      <c r="B33" s="162" t="s">
        <v>73</v>
      </c>
      <c r="C33" s="193"/>
    </row>
    <row r="34" spans="1:3" ht="24.75" customHeight="1" x14ac:dyDescent="0.25">
      <c r="A34" s="150" t="s">
        <v>6</v>
      </c>
      <c r="B34" s="162" t="s">
        <v>29</v>
      </c>
      <c r="C34" s="193">
        <v>0</v>
      </c>
    </row>
    <row r="35" spans="1:3" ht="24.75" customHeight="1" x14ac:dyDescent="0.25">
      <c r="A35" s="184" t="s">
        <v>243</v>
      </c>
      <c r="B35" s="185" t="s">
        <v>30</v>
      </c>
      <c r="C35" s="196">
        <v>0</v>
      </c>
    </row>
  </sheetData>
  <mergeCells count="2">
    <mergeCell ref="A3:C3"/>
    <mergeCell ref="A4:C4"/>
  </mergeCells>
  <pageMargins left="0.7" right="0.19685039370078741" top="0.4" bottom="0.32" header="0.35433070866141736" footer="0.23622047244094491"/>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rgb="FF00B0F0"/>
  </sheetPr>
  <dimension ref="A1:N14"/>
  <sheetViews>
    <sheetView topLeftCell="A13" zoomScale="85" zoomScaleNormal="85" zoomScaleSheetLayoutView="85" workbookViewId="0">
      <selection activeCell="I13" sqref="I13"/>
    </sheetView>
  </sheetViews>
  <sheetFormatPr defaultColWidth="8.85546875" defaultRowHeight="15.75" x14ac:dyDescent="0.25"/>
  <cols>
    <col min="1" max="1" width="5.7109375" style="153" customWidth="1"/>
    <col min="2" max="2" width="38.140625" style="153" customWidth="1"/>
    <col min="3" max="3" width="20.28515625" style="153" customWidth="1"/>
    <col min="4" max="4" width="13" style="153" customWidth="1"/>
    <col min="5" max="5" width="21.140625" style="153" customWidth="1"/>
    <col min="6" max="6" width="10.5703125" style="153" customWidth="1"/>
    <col min="7" max="7" width="10.7109375" style="153" customWidth="1"/>
    <col min="8" max="8" width="11.42578125" style="153" customWidth="1"/>
    <col min="9" max="9" width="12" style="153" customWidth="1"/>
    <col min="10" max="10" width="11.140625" style="153" customWidth="1"/>
    <col min="11" max="12" width="9.140625" style="153" customWidth="1"/>
    <col min="13" max="13" width="14.7109375" style="153" customWidth="1"/>
    <col min="14" max="14" width="11.7109375" style="153" customWidth="1"/>
    <col min="15" max="16384" width="8.85546875" style="153"/>
  </cols>
  <sheetData>
    <row r="1" spans="1:14" x14ac:dyDescent="0.25">
      <c r="M1" s="154" t="s">
        <v>70</v>
      </c>
      <c r="N1" s="155"/>
    </row>
    <row r="2" spans="1:14" x14ac:dyDescent="0.25">
      <c r="A2" s="155"/>
      <c r="M2" s="152" t="s">
        <v>84</v>
      </c>
      <c r="N2" s="156"/>
    </row>
    <row r="3" spans="1:14" ht="20.25" customHeight="1" x14ac:dyDescent="0.25">
      <c r="A3" s="238" t="s">
        <v>517</v>
      </c>
      <c r="B3" s="238"/>
      <c r="C3" s="238"/>
      <c r="D3" s="238"/>
      <c r="E3" s="238"/>
      <c r="F3" s="238"/>
      <c r="G3" s="238"/>
      <c r="H3" s="238"/>
      <c r="I3" s="238"/>
      <c r="J3" s="238"/>
      <c r="K3" s="238"/>
      <c r="L3" s="238"/>
      <c r="M3" s="238"/>
      <c r="N3" s="238"/>
    </row>
    <row r="4" spans="1:14" x14ac:dyDescent="0.25">
      <c r="A4" s="215" t="str">
        <f>'1'!A4:C4</f>
        <v>(Kèm theo Nghị quyết số  39 /NQ-HĐND ngày  31/12/2025 của HĐND xã Mường Cơi)</v>
      </c>
      <c r="B4" s="215"/>
      <c r="C4" s="215"/>
      <c r="D4" s="215"/>
      <c r="E4" s="215"/>
      <c r="F4" s="215"/>
      <c r="G4" s="215"/>
      <c r="H4" s="215"/>
      <c r="I4" s="215"/>
      <c r="J4" s="215"/>
      <c r="K4" s="215"/>
      <c r="L4" s="215"/>
      <c r="M4" s="215"/>
      <c r="N4" s="215"/>
    </row>
    <row r="5" spans="1:14" x14ac:dyDescent="0.25">
      <c r="M5" s="27" t="s">
        <v>519</v>
      </c>
      <c r="N5" s="157"/>
    </row>
    <row r="6" spans="1:14" ht="40.9" customHeight="1" x14ac:dyDescent="0.25">
      <c r="A6" s="239" t="s">
        <v>1</v>
      </c>
      <c r="B6" s="239" t="s">
        <v>79</v>
      </c>
      <c r="C6" s="239" t="s">
        <v>78</v>
      </c>
      <c r="D6" s="239" t="s">
        <v>511</v>
      </c>
      <c r="E6" s="239" t="s">
        <v>512</v>
      </c>
      <c r="F6" s="239" t="s">
        <v>85</v>
      </c>
      <c r="G6" s="239" t="s">
        <v>86</v>
      </c>
      <c r="H6" s="239" t="s">
        <v>87</v>
      </c>
      <c r="I6" s="239" t="s">
        <v>28</v>
      </c>
      <c r="J6" s="239" t="s">
        <v>72</v>
      </c>
      <c r="K6" s="239" t="s">
        <v>88</v>
      </c>
      <c r="L6" s="239"/>
      <c r="M6" s="239"/>
      <c r="N6" s="239" t="s">
        <v>89</v>
      </c>
    </row>
    <row r="7" spans="1:14" ht="76.5" customHeight="1" x14ac:dyDescent="0.25">
      <c r="A7" s="239"/>
      <c r="B7" s="239"/>
      <c r="C7" s="239"/>
      <c r="D7" s="239"/>
      <c r="E7" s="239"/>
      <c r="F7" s="239"/>
      <c r="G7" s="239"/>
      <c r="H7" s="239"/>
      <c r="I7" s="239"/>
      <c r="J7" s="239"/>
      <c r="K7" s="158" t="s">
        <v>78</v>
      </c>
      <c r="L7" s="158" t="s">
        <v>90</v>
      </c>
      <c r="M7" s="158" t="s">
        <v>24</v>
      </c>
      <c r="N7" s="239"/>
    </row>
    <row r="8" spans="1:14" ht="21.75" customHeight="1" x14ac:dyDescent="0.25">
      <c r="A8" s="158" t="s">
        <v>3</v>
      </c>
      <c r="B8" s="158" t="s">
        <v>4</v>
      </c>
      <c r="C8" s="158">
        <v>1</v>
      </c>
      <c r="D8" s="158">
        <v>2</v>
      </c>
      <c r="E8" s="158">
        <v>3</v>
      </c>
      <c r="F8" s="158">
        <v>4</v>
      </c>
      <c r="G8" s="158">
        <v>5</v>
      </c>
      <c r="H8" s="158">
        <v>6</v>
      </c>
      <c r="I8" s="158">
        <v>7</v>
      </c>
      <c r="J8" s="158">
        <v>8</v>
      </c>
      <c r="K8" s="158">
        <v>9</v>
      </c>
      <c r="L8" s="158">
        <v>10</v>
      </c>
      <c r="M8" s="158">
        <v>11</v>
      </c>
      <c r="N8" s="158">
        <v>12</v>
      </c>
    </row>
    <row r="9" spans="1:14" s="155" customFormat="1" ht="27" customHeight="1" x14ac:dyDescent="0.25">
      <c r="A9" s="158"/>
      <c r="B9" s="158" t="s">
        <v>80</v>
      </c>
      <c r="C9" s="197">
        <f>C10+C11</f>
        <v>310604797</v>
      </c>
      <c r="D9" s="197">
        <f t="shared" ref="D9:M9" si="0">D10+D11</f>
        <v>0</v>
      </c>
      <c r="E9" s="197">
        <f t="shared" si="0"/>
        <v>310604797</v>
      </c>
      <c r="F9" s="197">
        <f t="shared" si="0"/>
        <v>0</v>
      </c>
      <c r="G9" s="197">
        <f t="shared" si="0"/>
        <v>0</v>
      </c>
      <c r="H9" s="197">
        <f t="shared" si="0"/>
        <v>0</v>
      </c>
      <c r="I9" s="197">
        <f t="shared" si="0"/>
        <v>0</v>
      </c>
      <c r="J9" s="197">
        <f t="shared" si="0"/>
        <v>0</v>
      </c>
      <c r="K9" s="197">
        <f t="shared" si="0"/>
        <v>0</v>
      </c>
      <c r="L9" s="197">
        <f t="shared" si="0"/>
        <v>0</v>
      </c>
      <c r="M9" s="197">
        <f t="shared" si="0"/>
        <v>0</v>
      </c>
      <c r="N9" s="197"/>
    </row>
    <row r="10" spans="1:14" s="155" customFormat="1" ht="25.5" customHeight="1" x14ac:dyDescent="0.25">
      <c r="A10" s="158" t="s">
        <v>3</v>
      </c>
      <c r="B10" s="166" t="s">
        <v>91</v>
      </c>
      <c r="C10" s="197">
        <v>0</v>
      </c>
      <c r="D10" s="197">
        <v>0</v>
      </c>
      <c r="E10" s="197">
        <v>0</v>
      </c>
      <c r="F10" s="197">
        <v>0</v>
      </c>
      <c r="G10" s="197">
        <v>0</v>
      </c>
      <c r="H10" s="197">
        <v>0</v>
      </c>
      <c r="I10" s="197">
        <v>0</v>
      </c>
      <c r="J10" s="197">
        <v>0</v>
      </c>
      <c r="K10" s="197">
        <v>0</v>
      </c>
      <c r="L10" s="197">
        <v>0</v>
      </c>
      <c r="M10" s="197">
        <v>0</v>
      </c>
      <c r="N10" s="197">
        <v>0</v>
      </c>
    </row>
    <row r="11" spans="1:14" s="155" customFormat="1" ht="25.5" customHeight="1" x14ac:dyDescent="0.25">
      <c r="A11" s="158" t="s">
        <v>4</v>
      </c>
      <c r="B11" s="166" t="s">
        <v>92</v>
      </c>
      <c r="C11" s="197">
        <f t="shared" ref="C11:N11" si="1">C12+C14</f>
        <v>310604797</v>
      </c>
      <c r="D11" s="197">
        <f t="shared" si="1"/>
        <v>0</v>
      </c>
      <c r="E11" s="197">
        <f t="shared" si="1"/>
        <v>310604797</v>
      </c>
      <c r="F11" s="197">
        <f t="shared" si="1"/>
        <v>0</v>
      </c>
      <c r="G11" s="197">
        <f t="shared" si="1"/>
        <v>0</v>
      </c>
      <c r="H11" s="197">
        <f t="shared" si="1"/>
        <v>0</v>
      </c>
      <c r="I11" s="197">
        <f t="shared" si="1"/>
        <v>0</v>
      </c>
      <c r="J11" s="197">
        <f t="shared" si="1"/>
        <v>0</v>
      </c>
      <c r="K11" s="197">
        <f t="shared" si="1"/>
        <v>0</v>
      </c>
      <c r="L11" s="197">
        <f t="shared" si="1"/>
        <v>0</v>
      </c>
      <c r="M11" s="197">
        <f t="shared" si="1"/>
        <v>0</v>
      </c>
      <c r="N11" s="197">
        <f t="shared" si="1"/>
        <v>0</v>
      </c>
    </row>
    <row r="12" spans="1:14" s="155" customFormat="1" ht="41.25" customHeight="1" x14ac:dyDescent="0.25">
      <c r="A12" s="158" t="s">
        <v>7</v>
      </c>
      <c r="B12" s="166" t="s">
        <v>515</v>
      </c>
      <c r="C12" s="197">
        <f t="shared" ref="C12:N12" si="2">SUM(C13:C13)</f>
        <v>310604797</v>
      </c>
      <c r="D12" s="197">
        <f t="shared" si="2"/>
        <v>0</v>
      </c>
      <c r="E12" s="197">
        <f t="shared" si="2"/>
        <v>310604797</v>
      </c>
      <c r="F12" s="197">
        <f t="shared" si="2"/>
        <v>0</v>
      </c>
      <c r="G12" s="197">
        <f t="shared" si="2"/>
        <v>0</v>
      </c>
      <c r="H12" s="197">
        <f t="shared" si="2"/>
        <v>0</v>
      </c>
      <c r="I12" s="197">
        <f t="shared" si="2"/>
        <v>0</v>
      </c>
      <c r="J12" s="197">
        <f t="shared" si="2"/>
        <v>0</v>
      </c>
      <c r="K12" s="197">
        <f t="shared" si="2"/>
        <v>0</v>
      </c>
      <c r="L12" s="197">
        <f t="shared" si="2"/>
        <v>0</v>
      </c>
      <c r="M12" s="197">
        <f t="shared" si="2"/>
        <v>0</v>
      </c>
      <c r="N12" s="197">
        <f t="shared" si="2"/>
        <v>0</v>
      </c>
    </row>
    <row r="13" spans="1:14" ht="39" customHeight="1" x14ac:dyDescent="0.25">
      <c r="A13" s="167">
        <v>1</v>
      </c>
      <c r="B13" s="164" t="s">
        <v>521</v>
      </c>
      <c r="C13" s="198">
        <f>SUM(D13:N13)</f>
        <v>310604797</v>
      </c>
      <c r="D13" s="199">
        <v>0</v>
      </c>
      <c r="E13" s="200">
        <f>'1'!C8</f>
        <v>310604797</v>
      </c>
      <c r="F13" s="199">
        <v>0</v>
      </c>
      <c r="G13" s="199">
        <v>0</v>
      </c>
      <c r="H13" s="199">
        <v>0</v>
      </c>
      <c r="I13" s="199">
        <v>0</v>
      </c>
      <c r="J13" s="199">
        <v>0</v>
      </c>
      <c r="K13" s="199">
        <v>0</v>
      </c>
      <c r="L13" s="199">
        <v>0</v>
      </c>
      <c r="M13" s="199">
        <v>0</v>
      </c>
      <c r="N13" s="199">
        <v>0</v>
      </c>
    </row>
    <row r="14" spans="1:14" s="155" customFormat="1" ht="39" customHeight="1" x14ac:dyDescent="0.25">
      <c r="A14" s="158" t="s">
        <v>8</v>
      </c>
      <c r="B14" s="166" t="s">
        <v>516</v>
      </c>
      <c r="C14" s="201">
        <f>SUM(D14:N14)</f>
        <v>0</v>
      </c>
      <c r="D14" s="201">
        <f t="shared" ref="D14:N14" si="3">SUM(E14:O14)</f>
        <v>0</v>
      </c>
      <c r="E14" s="201">
        <f t="shared" si="3"/>
        <v>0</v>
      </c>
      <c r="F14" s="201">
        <f t="shared" si="3"/>
        <v>0</v>
      </c>
      <c r="G14" s="201">
        <f t="shared" si="3"/>
        <v>0</v>
      </c>
      <c r="H14" s="201">
        <f t="shared" si="3"/>
        <v>0</v>
      </c>
      <c r="I14" s="201">
        <f t="shared" si="3"/>
        <v>0</v>
      </c>
      <c r="J14" s="201">
        <f t="shared" si="3"/>
        <v>0</v>
      </c>
      <c r="K14" s="201">
        <f t="shared" si="3"/>
        <v>0</v>
      </c>
      <c r="L14" s="201">
        <f t="shared" si="3"/>
        <v>0</v>
      </c>
      <c r="M14" s="201">
        <f t="shared" si="3"/>
        <v>0</v>
      </c>
      <c r="N14" s="201">
        <f t="shared" si="3"/>
        <v>0</v>
      </c>
    </row>
  </sheetData>
  <mergeCells count="14">
    <mergeCell ref="A3:N3"/>
    <mergeCell ref="A4:N4"/>
    <mergeCell ref="A6:A7"/>
    <mergeCell ref="B6:B7"/>
    <mergeCell ref="C6:C7"/>
    <mergeCell ref="D6:D7"/>
    <mergeCell ref="E6:E7"/>
    <mergeCell ref="F6:F7"/>
    <mergeCell ref="G6:G7"/>
    <mergeCell ref="H6:H7"/>
    <mergeCell ref="I6:I7"/>
    <mergeCell ref="J6:J7"/>
    <mergeCell ref="K6:M6"/>
    <mergeCell ref="N6:N7"/>
  </mergeCells>
  <pageMargins left="0.46" right="0.2" top="0.36" bottom="0.31" header="0.31496062992126" footer="0.31496062992126"/>
  <pageSetup paperSize="9" scale="7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tabColor rgb="FF00B0F0"/>
  </sheetPr>
  <dimension ref="A1:AF15"/>
  <sheetViews>
    <sheetView showZeros="0" topLeftCell="A8" zoomScale="86" zoomScaleNormal="86" zoomScaleSheetLayoutView="115" workbookViewId="0">
      <selection activeCell="A4" sqref="A4:C4"/>
    </sheetView>
  </sheetViews>
  <sheetFormatPr defaultColWidth="9.140625" defaultRowHeight="16.899999999999999" customHeight="1" x14ac:dyDescent="0.25"/>
  <cols>
    <col min="1" max="1" width="4.42578125" style="160" customWidth="1"/>
    <col min="2" max="2" width="26.28515625" style="160" customWidth="1"/>
    <col min="3" max="4" width="14.42578125" style="160" customWidth="1"/>
    <col min="5" max="5" width="11.28515625" style="160" customWidth="1"/>
    <col min="6" max="6" width="10.42578125" style="160" customWidth="1"/>
    <col min="7" max="7" width="12.28515625" style="160" customWidth="1"/>
    <col min="8" max="8" width="13.85546875" style="160" customWidth="1"/>
    <col min="9" max="9" width="11.28515625" style="160" customWidth="1"/>
    <col min="10" max="10" width="12.85546875" style="160" customWidth="1"/>
    <col min="11" max="11" width="9.7109375" style="160" customWidth="1"/>
    <col min="12" max="12" width="13.28515625" style="160" customWidth="1"/>
    <col min="13" max="13" width="14.28515625" style="160" customWidth="1"/>
    <col min="14" max="14" width="11.7109375" style="160" customWidth="1"/>
    <col min="15" max="15" width="8.42578125" style="160" customWidth="1"/>
    <col min="16" max="17" width="9.85546875" style="160" customWidth="1"/>
    <col min="18" max="18" width="24.140625" style="160" customWidth="1"/>
    <col min="19" max="19" width="18.28515625" style="160" customWidth="1"/>
    <col min="20" max="20" width="10.28515625" style="160" bestFit="1" customWidth="1"/>
    <col min="21" max="21" width="11.28515625" style="160" bestFit="1" customWidth="1"/>
    <col min="22" max="16384" width="9.140625" style="160"/>
  </cols>
  <sheetData>
    <row r="1" spans="1:32" ht="24" hidden="1" customHeight="1" x14ac:dyDescent="0.25">
      <c r="E1" s="168" t="s">
        <v>17</v>
      </c>
      <c r="F1" s="168" t="s">
        <v>93</v>
      </c>
      <c r="G1" s="168" t="s">
        <v>94</v>
      </c>
      <c r="H1" s="168" t="s">
        <v>95</v>
      </c>
      <c r="I1" s="168" t="s">
        <v>96</v>
      </c>
      <c r="J1" s="168" t="s">
        <v>97</v>
      </c>
      <c r="K1" s="168" t="s">
        <v>98</v>
      </c>
      <c r="L1" s="169" t="s">
        <v>68</v>
      </c>
      <c r="M1" s="170"/>
      <c r="N1" s="168" t="s">
        <v>99</v>
      </c>
      <c r="O1" s="168" t="s">
        <v>100</v>
      </c>
      <c r="P1" s="168" t="s">
        <v>104</v>
      </c>
      <c r="Q1" s="168" t="s">
        <v>143</v>
      </c>
      <c r="R1" s="171"/>
      <c r="S1" s="168" t="s">
        <v>17</v>
      </c>
      <c r="T1" s="168" t="s">
        <v>93</v>
      </c>
      <c r="U1" s="168" t="s">
        <v>94</v>
      </c>
      <c r="V1" s="168" t="s">
        <v>95</v>
      </c>
      <c r="W1" s="168" t="s">
        <v>96</v>
      </c>
      <c r="X1" s="168" t="s">
        <v>103</v>
      </c>
      <c r="Y1" s="168" t="s">
        <v>97</v>
      </c>
      <c r="Z1" s="168" t="s">
        <v>98</v>
      </c>
      <c r="AA1" s="169" t="s">
        <v>68</v>
      </c>
      <c r="AB1" s="170"/>
      <c r="AC1" s="168" t="s">
        <v>99</v>
      </c>
      <c r="AD1" s="168" t="s">
        <v>100</v>
      </c>
      <c r="AE1" s="168" t="s">
        <v>104</v>
      </c>
      <c r="AF1" s="168" t="s">
        <v>143</v>
      </c>
    </row>
    <row r="2" spans="1:32" ht="16.899999999999999" hidden="1" customHeight="1" x14ac:dyDescent="0.25">
      <c r="B2" s="160" t="s">
        <v>138</v>
      </c>
      <c r="E2" s="172">
        <v>545637</v>
      </c>
      <c r="F2" s="172"/>
      <c r="G2" s="172" t="e">
        <f>#REF!</f>
        <v>#REF!</v>
      </c>
      <c r="H2" s="172"/>
      <c r="I2" s="172"/>
      <c r="J2" s="172"/>
      <c r="K2" s="172">
        <v>27588</v>
      </c>
      <c r="L2" s="172"/>
      <c r="M2" s="172"/>
      <c r="N2" s="172">
        <v>181089</v>
      </c>
      <c r="O2" s="172">
        <v>40926</v>
      </c>
      <c r="P2" s="172">
        <v>1433</v>
      </c>
      <c r="Q2" s="172"/>
      <c r="R2" s="172"/>
      <c r="S2" s="173"/>
      <c r="T2" s="173"/>
      <c r="U2" s="173"/>
      <c r="V2" s="173"/>
      <c r="W2" s="173"/>
      <c r="X2" s="173"/>
      <c r="Y2" s="173"/>
      <c r="Z2" s="173"/>
      <c r="AA2" s="174" t="s">
        <v>101</v>
      </c>
      <c r="AB2" s="174" t="s">
        <v>102</v>
      </c>
      <c r="AC2" s="173"/>
      <c r="AD2" s="173"/>
      <c r="AE2" s="173"/>
      <c r="AF2" s="173" t="s">
        <v>141</v>
      </c>
    </row>
    <row r="3" spans="1:32" ht="16.899999999999999" hidden="1" customHeight="1" x14ac:dyDescent="0.25">
      <c r="B3" s="160" t="s">
        <v>142</v>
      </c>
      <c r="E3" s="172" t="e">
        <f>SUM(E4:E5)</f>
        <v>#REF!</v>
      </c>
      <c r="F3" s="172">
        <f t="shared" ref="F3:Q3" si="0">SUM(F4:F5)</f>
        <v>0</v>
      </c>
      <c r="G3" s="172" t="e">
        <f t="shared" si="0"/>
        <v>#REF!</v>
      </c>
      <c r="H3" s="172">
        <f t="shared" si="0"/>
        <v>0</v>
      </c>
      <c r="I3" s="172">
        <f t="shared" si="0"/>
        <v>0</v>
      </c>
      <c r="J3" s="172">
        <f t="shared" si="0"/>
        <v>0</v>
      </c>
      <c r="K3" s="172" t="e">
        <f t="shared" si="0"/>
        <v>#REF!</v>
      </c>
      <c r="L3" s="172">
        <f t="shared" si="0"/>
        <v>0</v>
      </c>
      <c r="M3" s="172">
        <f t="shared" si="0"/>
        <v>0</v>
      </c>
      <c r="N3" s="172" t="e">
        <f t="shared" si="0"/>
        <v>#REF!</v>
      </c>
      <c r="O3" s="172" t="e">
        <f t="shared" si="0"/>
        <v>#REF!</v>
      </c>
      <c r="P3" s="172" t="e">
        <f t="shared" si="0"/>
        <v>#REF!</v>
      </c>
      <c r="Q3" s="172" t="e">
        <f t="shared" si="0"/>
        <v>#REF!</v>
      </c>
      <c r="R3" s="172"/>
      <c r="S3" s="172"/>
      <c r="T3" s="172"/>
      <c r="U3" s="172"/>
    </row>
    <row r="4" spans="1:32" ht="16.899999999999999" hidden="1" customHeight="1" x14ac:dyDescent="0.25">
      <c r="B4" s="161"/>
      <c r="E4" s="172" t="e">
        <f>#REF!+#REF!</f>
        <v>#REF!</v>
      </c>
      <c r="F4" s="172"/>
      <c r="G4" s="172" t="e">
        <f>#REF!</f>
        <v>#REF!</v>
      </c>
      <c r="H4" s="172"/>
      <c r="I4" s="172"/>
      <c r="J4" s="172"/>
      <c r="K4" s="172" t="e">
        <f>#REF!</f>
        <v>#REF!</v>
      </c>
      <c r="L4" s="172"/>
      <c r="M4" s="172"/>
      <c r="N4" s="172" t="e">
        <f>#REF!</f>
        <v>#REF!</v>
      </c>
      <c r="O4" s="172" t="e">
        <f>#REF!</f>
        <v>#REF!</v>
      </c>
      <c r="P4" s="172" t="e">
        <f>#REF!</f>
        <v>#REF!</v>
      </c>
      <c r="Q4" s="172" t="e">
        <f>#REF!</f>
        <v>#REF!</v>
      </c>
      <c r="R4" s="161"/>
      <c r="S4" s="161"/>
      <c r="T4" s="161"/>
      <c r="U4" s="161"/>
    </row>
    <row r="5" spans="1:32" ht="16.899999999999999" hidden="1" customHeight="1" x14ac:dyDescent="0.25">
      <c r="B5" s="160" t="s">
        <v>71</v>
      </c>
      <c r="E5" s="172" t="e">
        <f>#REF!+150</f>
        <v>#REF!</v>
      </c>
      <c r="F5" s="172"/>
      <c r="G5" s="172" t="e">
        <f>#REF!</f>
        <v>#REF!</v>
      </c>
      <c r="H5" s="172"/>
      <c r="I5" s="172"/>
      <c r="J5" s="172"/>
      <c r="K5" s="172" t="e">
        <f>#REF!</f>
        <v>#REF!</v>
      </c>
      <c r="L5" s="172"/>
      <c r="M5" s="172"/>
      <c r="N5" s="172" t="e">
        <f>#REF!</f>
        <v>#REF!</v>
      </c>
      <c r="O5" s="172" t="e">
        <f>#REF!</f>
        <v>#REF!</v>
      </c>
      <c r="P5" s="172"/>
      <c r="Q5" s="172" t="e">
        <f>#REF!</f>
        <v>#REF!</v>
      </c>
    </row>
    <row r="6" spans="1:32" ht="16.899999999999999" hidden="1" customHeight="1" x14ac:dyDescent="0.25">
      <c r="B6" s="160" t="s">
        <v>139</v>
      </c>
      <c r="E6" s="172" t="e">
        <f>#REF!+#REF!</f>
        <v>#REF!</v>
      </c>
      <c r="F6" s="172" t="e">
        <f>#REF!+#REF!</f>
        <v>#REF!</v>
      </c>
      <c r="G6" s="172" t="e">
        <f>#REF!+#REF!+#REF!+#REF!</f>
        <v>#REF!</v>
      </c>
      <c r="H6" s="172">
        <v>0</v>
      </c>
      <c r="I6" s="172" t="e">
        <f>#REF!+#REF!</f>
        <v>#REF!</v>
      </c>
      <c r="J6" s="172" t="e">
        <f>#REF!+#REF!</f>
        <v>#REF!</v>
      </c>
      <c r="K6" s="172" t="e">
        <f>#REF!+#REF!</f>
        <v>#REF!</v>
      </c>
      <c r="L6" s="172" t="e">
        <f>#REF!+#REF!</f>
        <v>#REF!</v>
      </c>
      <c r="M6" s="172" t="e">
        <f>#REF!+#REF!</f>
        <v>#REF!</v>
      </c>
      <c r="N6" s="172" t="e">
        <f>#REF!+#REF!</f>
        <v>#REF!</v>
      </c>
      <c r="O6" s="172" t="e">
        <f>#REF!+#REF!</f>
        <v>#REF!</v>
      </c>
      <c r="P6" s="172" t="e">
        <f>#REF!+#REF!</f>
        <v>#REF!</v>
      </c>
      <c r="Q6" s="172" t="e">
        <f>#REF!+#REF!</f>
        <v>#REF!</v>
      </c>
      <c r="R6" s="172"/>
      <c r="S6" s="172"/>
      <c r="T6" s="172"/>
      <c r="U6" s="172"/>
    </row>
    <row r="7" spans="1:32" ht="16.899999999999999" hidden="1" customHeight="1" x14ac:dyDescent="0.25">
      <c r="B7" s="160" t="s">
        <v>140</v>
      </c>
      <c r="E7" s="172" t="e">
        <f>E4-E6</f>
        <v>#REF!</v>
      </c>
      <c r="F7" s="172" t="e">
        <f t="shared" ref="F7:P7" si="1">F4-F6</f>
        <v>#REF!</v>
      </c>
      <c r="G7" s="172" t="e">
        <f t="shared" si="1"/>
        <v>#REF!</v>
      </c>
      <c r="H7" s="172">
        <v>0</v>
      </c>
      <c r="I7" s="172" t="e">
        <f t="shared" si="1"/>
        <v>#REF!</v>
      </c>
      <c r="J7" s="172" t="e">
        <f t="shared" si="1"/>
        <v>#REF!</v>
      </c>
      <c r="K7" s="172" t="e">
        <f t="shared" si="1"/>
        <v>#REF!</v>
      </c>
      <c r="L7" s="172" t="e">
        <f t="shared" si="1"/>
        <v>#REF!</v>
      </c>
      <c r="M7" s="172" t="e">
        <f t="shared" si="1"/>
        <v>#REF!</v>
      </c>
      <c r="N7" s="172" t="e">
        <f t="shared" si="1"/>
        <v>#REF!</v>
      </c>
      <c r="O7" s="172" t="e">
        <f t="shared" si="1"/>
        <v>#REF!</v>
      </c>
      <c r="P7" s="172" t="e">
        <f t="shared" si="1"/>
        <v>#REF!</v>
      </c>
      <c r="Q7" s="172"/>
    </row>
    <row r="8" spans="1:32" ht="16.899999999999999" customHeight="1" x14ac:dyDescent="0.25">
      <c r="A8" s="131"/>
      <c r="B8" s="131"/>
      <c r="C8" s="131"/>
      <c r="D8" s="131"/>
      <c r="E8" s="131"/>
      <c r="F8" s="131"/>
      <c r="G8" s="131"/>
      <c r="H8" s="131"/>
      <c r="I8" s="131"/>
      <c r="J8" s="131"/>
      <c r="K8" s="131"/>
      <c r="L8" s="131"/>
      <c r="M8" s="131"/>
      <c r="N8" s="131"/>
      <c r="O8" s="159" t="s">
        <v>520</v>
      </c>
      <c r="P8" s="159"/>
      <c r="Q8" s="172"/>
    </row>
    <row r="9" spans="1:32" ht="16.899999999999999" customHeight="1" x14ac:dyDescent="0.25">
      <c r="A9" s="131"/>
      <c r="B9" s="131"/>
      <c r="C9" s="131"/>
      <c r="D9" s="131"/>
      <c r="E9" s="131"/>
      <c r="F9" s="131"/>
      <c r="G9" s="131"/>
      <c r="H9" s="131"/>
      <c r="I9" s="131"/>
      <c r="J9" s="131"/>
      <c r="K9" s="131"/>
      <c r="L9" s="131"/>
      <c r="M9" s="131"/>
      <c r="N9" s="131"/>
      <c r="O9" s="175" t="s">
        <v>146</v>
      </c>
      <c r="P9" s="175"/>
      <c r="Q9" s="172"/>
    </row>
    <row r="10" spans="1:32" ht="23.25" customHeight="1" x14ac:dyDescent="0.25">
      <c r="A10" s="243" t="s">
        <v>522</v>
      </c>
      <c r="B10" s="243"/>
      <c r="C10" s="243"/>
      <c r="D10" s="243"/>
      <c r="E10" s="243"/>
      <c r="F10" s="243"/>
      <c r="G10" s="243"/>
      <c r="H10" s="243"/>
      <c r="I10" s="243"/>
      <c r="J10" s="243"/>
      <c r="K10" s="243"/>
      <c r="L10" s="243"/>
      <c r="M10" s="243"/>
      <c r="N10" s="243"/>
      <c r="O10" s="243"/>
      <c r="P10" s="243"/>
    </row>
    <row r="11" spans="1:32" ht="20.25" customHeight="1" x14ac:dyDescent="0.25">
      <c r="A11" s="244" t="str">
        <f>'2'!A4:N4</f>
        <v>(Kèm theo Nghị quyết số  39 /NQ-HĐND ngày  31/12/2025 của HĐND xã Mường Cơi)</v>
      </c>
      <c r="B11" s="244"/>
      <c r="C11" s="244"/>
      <c r="D11" s="244"/>
      <c r="E11" s="244"/>
      <c r="F11" s="244"/>
      <c r="G11" s="244"/>
      <c r="H11" s="244"/>
      <c r="I11" s="244"/>
      <c r="J11" s="244"/>
      <c r="K11" s="244"/>
      <c r="L11" s="244"/>
      <c r="M11" s="244"/>
      <c r="N11" s="244"/>
      <c r="O11" s="244"/>
      <c r="P11" s="244"/>
    </row>
    <row r="12" spans="1:32" ht="16.899999999999999" customHeight="1" x14ac:dyDescent="0.25">
      <c r="P12" s="176" t="s">
        <v>519</v>
      </c>
    </row>
    <row r="13" spans="1:32" ht="21.75" customHeight="1" x14ac:dyDescent="0.25">
      <c r="A13" s="240" t="s">
        <v>1</v>
      </c>
      <c r="B13" s="240" t="s">
        <v>483</v>
      </c>
      <c r="C13" s="240" t="s">
        <v>81</v>
      </c>
      <c r="D13" s="241" t="s">
        <v>17</v>
      </c>
      <c r="E13" s="241" t="s">
        <v>93</v>
      </c>
      <c r="F13" s="241" t="s">
        <v>94</v>
      </c>
      <c r="G13" s="241" t="s">
        <v>95</v>
      </c>
      <c r="H13" s="241" t="s">
        <v>96</v>
      </c>
      <c r="I13" s="241" t="s">
        <v>103</v>
      </c>
      <c r="J13" s="241" t="s">
        <v>514</v>
      </c>
      <c r="K13" s="241" t="s">
        <v>68</v>
      </c>
      <c r="L13" s="241"/>
      <c r="M13" s="241" t="s">
        <v>99</v>
      </c>
      <c r="N13" s="241" t="s">
        <v>100</v>
      </c>
      <c r="O13" s="241" t="s">
        <v>104</v>
      </c>
      <c r="P13" s="241" t="s">
        <v>143</v>
      </c>
    </row>
    <row r="14" spans="1:32" ht="103.5" customHeight="1" x14ac:dyDescent="0.25">
      <c r="A14" s="240"/>
      <c r="B14" s="240"/>
      <c r="C14" s="240"/>
      <c r="D14" s="242"/>
      <c r="E14" s="242"/>
      <c r="F14" s="242"/>
      <c r="G14" s="242"/>
      <c r="H14" s="242"/>
      <c r="I14" s="242"/>
      <c r="J14" s="242"/>
      <c r="K14" s="165" t="s">
        <v>101</v>
      </c>
      <c r="L14" s="165" t="s">
        <v>102</v>
      </c>
      <c r="M14" s="242"/>
      <c r="N14" s="242"/>
      <c r="O14" s="242"/>
      <c r="P14" s="242" t="s">
        <v>141</v>
      </c>
    </row>
    <row r="15" spans="1:32" s="177" customFormat="1" ht="42.75" customHeight="1" x14ac:dyDescent="0.25">
      <c r="A15" s="178">
        <v>1</v>
      </c>
      <c r="B15" s="179" t="s">
        <v>521</v>
      </c>
      <c r="C15" s="202">
        <f>SUM(D15:P15)</f>
        <v>310604797</v>
      </c>
      <c r="D15" s="202">
        <v>0</v>
      </c>
      <c r="E15" s="202">
        <v>0</v>
      </c>
      <c r="F15" s="202">
        <v>0</v>
      </c>
      <c r="G15" s="202">
        <v>0</v>
      </c>
      <c r="H15" s="202">
        <v>0</v>
      </c>
      <c r="I15" s="202">
        <v>0</v>
      </c>
      <c r="J15" s="202">
        <f>'2'!C13</f>
        <v>310604797</v>
      </c>
      <c r="K15" s="202">
        <v>0</v>
      </c>
      <c r="L15" s="202">
        <v>0</v>
      </c>
      <c r="M15" s="202">
        <v>0</v>
      </c>
      <c r="N15" s="202">
        <v>0</v>
      </c>
      <c r="O15" s="202">
        <v>0</v>
      </c>
      <c r="P15" s="202">
        <v>0</v>
      </c>
    </row>
  </sheetData>
  <mergeCells count="17">
    <mergeCell ref="A10:P10"/>
    <mergeCell ref="A11:P11"/>
    <mergeCell ref="H13:H14"/>
    <mergeCell ref="I13:I14"/>
    <mergeCell ref="N13:N14"/>
    <mergeCell ref="O13:O14"/>
    <mergeCell ref="P13:P14"/>
    <mergeCell ref="D13:D14"/>
    <mergeCell ref="E13:E14"/>
    <mergeCell ref="F13:F14"/>
    <mergeCell ref="A13:A14"/>
    <mergeCell ref="B13:B14"/>
    <mergeCell ref="C13:C14"/>
    <mergeCell ref="G13:G14"/>
    <mergeCell ref="J13:J14"/>
    <mergeCell ref="K13:L13"/>
    <mergeCell ref="M13:M14"/>
  </mergeCells>
  <pageMargins left="0.39370078740157499" right="0.196850393700787" top="0.47244094488188998" bottom="0.43307086614173201" header="0.43307086614173201" footer="0.31496062992126"/>
  <pageSetup paperSize="9" scale="7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4"/>
  <dimension ref="A2:BO59"/>
  <sheetViews>
    <sheetView workbookViewId="0">
      <selection activeCell="E25" sqref="E25"/>
    </sheetView>
  </sheetViews>
  <sheetFormatPr defaultRowHeight="15" x14ac:dyDescent="0.25"/>
  <sheetData>
    <row r="2" spans="2:67" x14ac:dyDescent="0.25">
      <c r="C2" t="s">
        <v>278</v>
      </c>
      <c r="F2">
        <v>1</v>
      </c>
      <c r="G2">
        <v>2</v>
      </c>
      <c r="H2">
        <v>3</v>
      </c>
      <c r="I2">
        <v>4</v>
      </c>
      <c r="J2">
        <v>5</v>
      </c>
      <c r="K2">
        <v>6</v>
      </c>
      <c r="L2">
        <v>7</v>
      </c>
      <c r="M2">
        <v>8</v>
      </c>
      <c r="N2">
        <v>9</v>
      </c>
      <c r="O2">
        <v>10</v>
      </c>
      <c r="P2">
        <v>11</v>
      </c>
      <c r="Q2">
        <v>12</v>
      </c>
      <c r="R2">
        <v>13</v>
      </c>
      <c r="S2">
        <v>14</v>
      </c>
      <c r="T2">
        <v>15</v>
      </c>
      <c r="U2">
        <v>16</v>
      </c>
      <c r="V2">
        <v>17</v>
      </c>
      <c r="W2">
        <v>18</v>
      </c>
      <c r="X2">
        <v>19</v>
      </c>
      <c r="Y2">
        <v>20</v>
      </c>
      <c r="Z2">
        <v>21</v>
      </c>
      <c r="AA2">
        <v>22</v>
      </c>
      <c r="AB2">
        <v>23</v>
      </c>
      <c r="AC2">
        <v>24</v>
      </c>
      <c r="AD2">
        <v>25</v>
      </c>
      <c r="AE2">
        <v>26</v>
      </c>
      <c r="AF2">
        <v>27</v>
      </c>
      <c r="AG2">
        <v>28</v>
      </c>
      <c r="AH2">
        <v>29</v>
      </c>
      <c r="AI2">
        <v>30</v>
      </c>
      <c r="AJ2">
        <v>31</v>
      </c>
      <c r="AK2">
        <v>32</v>
      </c>
      <c r="AL2">
        <v>33</v>
      </c>
      <c r="AM2">
        <v>34</v>
      </c>
      <c r="AN2">
        <v>35</v>
      </c>
      <c r="AO2">
        <v>36</v>
      </c>
      <c r="AP2">
        <v>37</v>
      </c>
      <c r="AQ2">
        <v>38</v>
      </c>
      <c r="AR2">
        <v>39</v>
      </c>
      <c r="AS2">
        <v>40</v>
      </c>
      <c r="AT2">
        <v>41</v>
      </c>
      <c r="AU2">
        <v>42</v>
      </c>
      <c r="AV2">
        <v>43</v>
      </c>
      <c r="AW2">
        <v>44</v>
      </c>
      <c r="AX2">
        <v>45</v>
      </c>
      <c r="AY2">
        <v>46</v>
      </c>
      <c r="AZ2">
        <v>47</v>
      </c>
      <c r="BA2">
        <v>48</v>
      </c>
      <c r="BB2">
        <v>49</v>
      </c>
      <c r="BC2">
        <v>50</v>
      </c>
      <c r="BD2">
        <v>51</v>
      </c>
      <c r="BE2">
        <v>52</v>
      </c>
      <c r="BF2">
        <v>53</v>
      </c>
      <c r="BG2">
        <v>54</v>
      </c>
      <c r="BH2">
        <v>55</v>
      </c>
      <c r="BI2">
        <v>56</v>
      </c>
      <c r="BJ2">
        <v>57</v>
      </c>
      <c r="BK2">
        <v>58</v>
      </c>
      <c r="BL2">
        <v>59</v>
      </c>
      <c r="BM2">
        <v>60</v>
      </c>
      <c r="BN2">
        <v>61</v>
      </c>
    </row>
    <row r="3" spans="2:67" x14ac:dyDescent="0.25">
      <c r="F3" t="s">
        <v>279</v>
      </c>
      <c r="G3" t="s">
        <v>280</v>
      </c>
      <c r="H3" t="s">
        <v>281</v>
      </c>
      <c r="I3" t="s">
        <v>282</v>
      </c>
      <c r="J3" t="s">
        <v>283</v>
      </c>
      <c r="K3" t="s">
        <v>284</v>
      </c>
      <c r="L3" t="s">
        <v>285</v>
      </c>
      <c r="M3" t="s">
        <v>286</v>
      </c>
      <c r="N3" t="s">
        <v>287</v>
      </c>
      <c r="O3" t="s">
        <v>288</v>
      </c>
      <c r="P3" t="s">
        <v>289</v>
      </c>
      <c r="Q3" t="s">
        <v>290</v>
      </c>
      <c r="R3" t="s">
        <v>291</v>
      </c>
      <c r="S3" t="s">
        <v>292</v>
      </c>
      <c r="T3" t="s">
        <v>293</v>
      </c>
      <c r="U3" t="s">
        <v>294</v>
      </c>
      <c r="V3" t="s">
        <v>295</v>
      </c>
      <c r="W3" t="s">
        <v>296</v>
      </c>
      <c r="X3" t="s">
        <v>297</v>
      </c>
      <c r="Y3" t="s">
        <v>298</v>
      </c>
      <c r="Z3" t="s">
        <v>299</v>
      </c>
      <c r="AA3" t="s">
        <v>300</v>
      </c>
      <c r="AB3" t="s">
        <v>301</v>
      </c>
      <c r="AC3" t="s">
        <v>302</v>
      </c>
      <c r="AD3" t="s">
        <v>303</v>
      </c>
      <c r="AE3" t="s">
        <v>304</v>
      </c>
      <c r="AF3" t="s">
        <v>305</v>
      </c>
      <c r="AG3" t="s">
        <v>306</v>
      </c>
      <c r="AH3" t="s">
        <v>307</v>
      </c>
      <c r="AI3" t="s">
        <v>308</v>
      </c>
      <c r="AJ3" t="s">
        <v>309</v>
      </c>
      <c r="AK3" t="s">
        <v>310</v>
      </c>
      <c r="AL3" t="s">
        <v>311</v>
      </c>
      <c r="AM3" t="s">
        <v>312</v>
      </c>
      <c r="AN3" t="s">
        <v>313</v>
      </c>
      <c r="AO3" t="s">
        <v>314</v>
      </c>
      <c r="AP3" t="s">
        <v>315</v>
      </c>
      <c r="AQ3" t="s">
        <v>316</v>
      </c>
      <c r="AR3" t="s">
        <v>317</v>
      </c>
      <c r="AS3" t="s">
        <v>318</v>
      </c>
      <c r="AT3" t="s">
        <v>319</v>
      </c>
      <c r="AU3" t="s">
        <v>320</v>
      </c>
      <c r="AV3" t="s">
        <v>321</v>
      </c>
      <c r="AW3" t="s">
        <v>322</v>
      </c>
      <c r="AX3" t="s">
        <v>323</v>
      </c>
      <c r="AY3" t="s">
        <v>192</v>
      </c>
      <c r="AZ3" t="s">
        <v>324</v>
      </c>
      <c r="BA3" t="s">
        <v>325</v>
      </c>
      <c r="BB3" t="s">
        <v>326</v>
      </c>
      <c r="BC3" t="s">
        <v>327</v>
      </c>
      <c r="BD3" t="s">
        <v>328</v>
      </c>
      <c r="BE3" t="s">
        <v>329</v>
      </c>
      <c r="BF3" t="s">
        <v>330</v>
      </c>
      <c r="BG3" t="s">
        <v>331</v>
      </c>
      <c r="BH3" t="s">
        <v>332</v>
      </c>
      <c r="BI3" t="s">
        <v>333</v>
      </c>
      <c r="BJ3" t="s">
        <v>334</v>
      </c>
      <c r="BK3" t="s">
        <v>335</v>
      </c>
      <c r="BL3" t="s">
        <v>336</v>
      </c>
      <c r="BM3" t="s">
        <v>337</v>
      </c>
      <c r="BN3" t="s">
        <v>338</v>
      </c>
      <c r="BO3" t="s">
        <v>339</v>
      </c>
    </row>
    <row r="4" spans="2:67" x14ac:dyDescent="0.25">
      <c r="F4" t="s">
        <v>340</v>
      </c>
      <c r="G4" t="s">
        <v>340</v>
      </c>
      <c r="H4" t="s">
        <v>340</v>
      </c>
      <c r="I4" t="s">
        <v>340</v>
      </c>
      <c r="J4" t="s">
        <v>340</v>
      </c>
      <c r="K4" t="s">
        <v>340</v>
      </c>
      <c r="L4" t="s">
        <v>340</v>
      </c>
      <c r="M4" t="s">
        <v>340</v>
      </c>
      <c r="N4" t="s">
        <v>340</v>
      </c>
      <c r="O4" t="s">
        <v>340</v>
      </c>
      <c r="P4" t="s">
        <v>340</v>
      </c>
      <c r="Q4" t="s">
        <v>340</v>
      </c>
      <c r="R4" t="s">
        <v>340</v>
      </c>
      <c r="S4" t="s">
        <v>340</v>
      </c>
      <c r="T4" t="s">
        <v>340</v>
      </c>
      <c r="U4" t="s">
        <v>340</v>
      </c>
      <c r="V4" t="s">
        <v>340</v>
      </c>
      <c r="W4" t="s">
        <v>340</v>
      </c>
      <c r="X4" t="s">
        <v>340</v>
      </c>
      <c r="Y4" t="s">
        <v>340</v>
      </c>
      <c r="Z4" t="s">
        <v>340</v>
      </c>
      <c r="AA4" t="s">
        <v>340</v>
      </c>
      <c r="AB4" t="s">
        <v>340</v>
      </c>
      <c r="AC4" t="s">
        <v>340</v>
      </c>
      <c r="AD4" t="s">
        <v>340</v>
      </c>
      <c r="AE4" t="s">
        <v>341</v>
      </c>
      <c r="AF4" t="s">
        <v>341</v>
      </c>
      <c r="AG4" t="s">
        <v>341</v>
      </c>
      <c r="AH4" t="s">
        <v>341</v>
      </c>
      <c r="AI4" t="s">
        <v>342</v>
      </c>
      <c r="AJ4" t="s">
        <v>342</v>
      </c>
      <c r="AK4" t="s">
        <v>342</v>
      </c>
      <c r="AL4" t="s">
        <v>342</v>
      </c>
      <c r="AM4" t="s">
        <v>341</v>
      </c>
      <c r="AN4" t="s">
        <v>341</v>
      </c>
      <c r="AO4" t="s">
        <v>341</v>
      </c>
      <c r="AP4" t="s">
        <v>341</v>
      </c>
      <c r="AQ4" t="s">
        <v>341</v>
      </c>
      <c r="AR4" t="s">
        <v>341</v>
      </c>
      <c r="AS4" t="s">
        <v>341</v>
      </c>
      <c r="AT4" t="s">
        <v>341</v>
      </c>
      <c r="AU4" t="s">
        <v>341</v>
      </c>
      <c r="AV4" t="s">
        <v>341</v>
      </c>
      <c r="AW4" t="s">
        <v>341</v>
      </c>
      <c r="AX4" t="s">
        <v>341</v>
      </c>
      <c r="AY4" t="s">
        <v>341</v>
      </c>
      <c r="AZ4" t="s">
        <v>341</v>
      </c>
      <c r="BA4" t="s">
        <v>341</v>
      </c>
      <c r="BB4" t="s">
        <v>341</v>
      </c>
      <c r="BC4" t="s">
        <v>341</v>
      </c>
      <c r="BD4" t="s">
        <v>341</v>
      </c>
      <c r="BE4" t="s">
        <v>341</v>
      </c>
      <c r="BF4" t="s">
        <v>341</v>
      </c>
      <c r="BG4" t="s">
        <v>340</v>
      </c>
      <c r="BH4" t="s">
        <v>341</v>
      </c>
      <c r="BI4" t="s">
        <v>341</v>
      </c>
      <c r="BJ4" t="s">
        <v>341</v>
      </c>
      <c r="BK4" t="s">
        <v>340</v>
      </c>
      <c r="BL4" t="s">
        <v>342</v>
      </c>
      <c r="BM4" t="s">
        <v>340</v>
      </c>
      <c r="BN4" t="s">
        <v>341</v>
      </c>
    </row>
    <row r="5" spans="2:67" x14ac:dyDescent="0.25">
      <c r="F5" t="s">
        <v>343</v>
      </c>
      <c r="G5" t="s">
        <v>344</v>
      </c>
      <c r="H5" t="s">
        <v>345</v>
      </c>
      <c r="I5" t="s">
        <v>346</v>
      </c>
      <c r="J5" t="s">
        <v>347</v>
      </c>
      <c r="K5" t="s">
        <v>348</v>
      </c>
      <c r="L5" t="s">
        <v>349</v>
      </c>
      <c r="M5" t="s">
        <v>350</v>
      </c>
      <c r="N5" t="s">
        <v>351</v>
      </c>
      <c r="O5" t="s">
        <v>352</v>
      </c>
      <c r="P5" t="s">
        <v>353</v>
      </c>
      <c r="Q5" t="s">
        <v>354</v>
      </c>
      <c r="R5" t="s">
        <v>355</v>
      </c>
      <c r="S5" t="s">
        <v>356</v>
      </c>
      <c r="T5" t="s">
        <v>357</v>
      </c>
      <c r="U5" t="s">
        <v>358</v>
      </c>
      <c r="V5" t="s">
        <v>359</v>
      </c>
      <c r="W5" t="s">
        <v>360</v>
      </c>
      <c r="X5" t="s">
        <v>361</v>
      </c>
      <c r="Y5" t="s">
        <v>362</v>
      </c>
      <c r="Z5" t="s">
        <v>363</v>
      </c>
      <c r="AA5" t="s">
        <v>364</v>
      </c>
      <c r="AB5" t="s">
        <v>365</v>
      </c>
      <c r="AC5" t="s">
        <v>366</v>
      </c>
      <c r="AD5" t="s">
        <v>367</v>
      </c>
      <c r="AE5" t="s">
        <v>368</v>
      </c>
      <c r="AF5" t="s">
        <v>369</v>
      </c>
      <c r="AG5" t="s">
        <v>370</v>
      </c>
      <c r="AH5" t="s">
        <v>371</v>
      </c>
      <c r="AI5" t="s">
        <v>372</v>
      </c>
      <c r="AJ5" t="s">
        <v>373</v>
      </c>
      <c r="AK5" t="s">
        <v>374</v>
      </c>
      <c r="AL5" t="s">
        <v>375</v>
      </c>
      <c r="AM5" t="s">
        <v>376</v>
      </c>
      <c r="AN5" t="s">
        <v>377</v>
      </c>
      <c r="AO5" t="s">
        <v>378</v>
      </c>
      <c r="AP5" t="s">
        <v>379</v>
      </c>
      <c r="AQ5" t="s">
        <v>380</v>
      </c>
      <c r="AR5" t="s">
        <v>381</v>
      </c>
      <c r="AS5" t="s">
        <v>382</v>
      </c>
      <c r="AT5" t="s">
        <v>383</v>
      </c>
      <c r="AU5" t="s">
        <v>384</v>
      </c>
      <c r="AV5" t="s">
        <v>385</v>
      </c>
      <c r="AW5" t="s">
        <v>386</v>
      </c>
      <c r="AX5" t="s">
        <v>387</v>
      </c>
      <c r="AZ5" t="s">
        <v>388</v>
      </c>
      <c r="BA5" t="s">
        <v>389</v>
      </c>
      <c r="BB5" t="s">
        <v>390</v>
      </c>
      <c r="BC5" t="s">
        <v>391</v>
      </c>
      <c r="BD5" t="s">
        <v>392</v>
      </c>
      <c r="BE5" t="s">
        <v>393</v>
      </c>
      <c r="BF5" t="s">
        <v>394</v>
      </c>
      <c r="BG5" t="s">
        <v>395</v>
      </c>
      <c r="BH5" t="s">
        <v>396</v>
      </c>
      <c r="BI5" t="s">
        <v>397</v>
      </c>
      <c r="BJ5" t="s">
        <v>398</v>
      </c>
      <c r="BK5" t="s">
        <v>399</v>
      </c>
      <c r="BL5" t="s">
        <v>400</v>
      </c>
      <c r="BM5" t="s">
        <v>401</v>
      </c>
      <c r="BN5" t="s">
        <v>402</v>
      </c>
    </row>
    <row r="6" spans="2:67" x14ac:dyDescent="0.25">
      <c r="C6" t="s">
        <v>403</v>
      </c>
      <c r="F6">
        <v>49</v>
      </c>
      <c r="G6">
        <v>28</v>
      </c>
      <c r="H6">
        <v>17</v>
      </c>
      <c r="I6">
        <v>40</v>
      </c>
      <c r="J6" t="s">
        <v>404</v>
      </c>
      <c r="K6" t="s">
        <v>405</v>
      </c>
      <c r="L6" t="s">
        <v>406</v>
      </c>
      <c r="M6" t="s">
        <v>407</v>
      </c>
      <c r="N6" t="s">
        <v>408</v>
      </c>
      <c r="O6" t="s">
        <v>409</v>
      </c>
      <c r="P6" t="s">
        <v>410</v>
      </c>
      <c r="Q6" t="s">
        <v>411</v>
      </c>
      <c r="R6" t="s">
        <v>412</v>
      </c>
      <c r="S6" t="s">
        <v>413</v>
      </c>
      <c r="T6" t="s">
        <v>414</v>
      </c>
      <c r="U6" t="s">
        <v>415</v>
      </c>
      <c r="V6" t="s">
        <v>414</v>
      </c>
      <c r="W6" t="s">
        <v>416</v>
      </c>
      <c r="X6" t="s">
        <v>417</v>
      </c>
      <c r="Y6" t="s">
        <v>410</v>
      </c>
      <c r="Z6" t="s">
        <v>412</v>
      </c>
      <c r="AA6" t="s">
        <v>418</v>
      </c>
      <c r="AB6" t="s">
        <v>414</v>
      </c>
      <c r="AC6" t="s">
        <v>419</v>
      </c>
      <c r="AD6" t="s">
        <v>413</v>
      </c>
      <c r="AE6" t="s">
        <v>420</v>
      </c>
      <c r="AF6" t="s">
        <v>421</v>
      </c>
      <c r="AG6" t="s">
        <v>415</v>
      </c>
      <c r="AH6" t="s">
        <v>422</v>
      </c>
      <c r="AI6" t="s">
        <v>405</v>
      </c>
      <c r="AJ6" t="s">
        <v>423</v>
      </c>
      <c r="AK6" t="s">
        <v>424</v>
      </c>
      <c r="AL6" t="s">
        <v>412</v>
      </c>
      <c r="AM6" t="s">
        <v>425</v>
      </c>
      <c r="AN6" t="s">
        <v>426</v>
      </c>
      <c r="AO6" t="s">
        <v>427</v>
      </c>
      <c r="AP6" t="s">
        <v>428</v>
      </c>
      <c r="AQ6" t="s">
        <v>405</v>
      </c>
      <c r="AR6" t="s">
        <v>427</v>
      </c>
      <c r="AS6" t="s">
        <v>429</v>
      </c>
      <c r="AT6" t="s">
        <v>430</v>
      </c>
      <c r="AU6" t="s">
        <v>427</v>
      </c>
      <c r="AV6" t="s">
        <v>431</v>
      </c>
      <c r="AW6" t="s">
        <v>432</v>
      </c>
      <c r="AX6" t="s">
        <v>430</v>
      </c>
      <c r="AY6" t="s">
        <v>433</v>
      </c>
      <c r="AZ6" t="s">
        <v>406</v>
      </c>
      <c r="BA6" t="s">
        <v>405</v>
      </c>
      <c r="BB6" t="s">
        <v>427</v>
      </c>
      <c r="BC6" t="s">
        <v>405</v>
      </c>
      <c r="BD6" t="s">
        <v>434</v>
      </c>
      <c r="BE6" t="s">
        <v>405</v>
      </c>
      <c r="BF6" t="s">
        <v>435</v>
      </c>
      <c r="BG6" t="s">
        <v>417</v>
      </c>
      <c r="BH6" t="s">
        <v>436</v>
      </c>
      <c r="BI6" t="s">
        <v>437</v>
      </c>
      <c r="BJ6" t="s">
        <v>438</v>
      </c>
      <c r="BK6" t="s">
        <v>407</v>
      </c>
      <c r="BL6" t="s">
        <v>428</v>
      </c>
      <c r="BM6" t="s">
        <v>418</v>
      </c>
      <c r="BN6" t="s">
        <v>439</v>
      </c>
    </row>
    <row r="7" spans="2:67" x14ac:dyDescent="0.25">
      <c r="C7" t="s">
        <v>440</v>
      </c>
      <c r="F7">
        <v>49</v>
      </c>
      <c r="G7">
        <v>27</v>
      </c>
      <c r="H7">
        <v>16</v>
      </c>
      <c r="I7">
        <v>37</v>
      </c>
      <c r="J7" t="s">
        <v>441</v>
      </c>
      <c r="K7" t="s">
        <v>442</v>
      </c>
      <c r="L7" t="s">
        <v>442</v>
      </c>
      <c r="M7" t="s">
        <v>442</v>
      </c>
      <c r="N7" t="s">
        <v>443</v>
      </c>
      <c r="O7" t="s">
        <v>444</v>
      </c>
      <c r="P7" t="s">
        <v>445</v>
      </c>
      <c r="Q7" t="s">
        <v>446</v>
      </c>
      <c r="R7" t="s">
        <v>445</v>
      </c>
      <c r="S7" t="s">
        <v>447</v>
      </c>
      <c r="T7" t="s">
        <v>448</v>
      </c>
      <c r="U7" t="s">
        <v>449</v>
      </c>
      <c r="V7" t="s">
        <v>447</v>
      </c>
      <c r="W7" t="s">
        <v>443</v>
      </c>
      <c r="X7" t="s">
        <v>450</v>
      </c>
      <c r="Y7" t="s">
        <v>444</v>
      </c>
      <c r="Z7" t="s">
        <v>445</v>
      </c>
      <c r="AA7" t="s">
        <v>451</v>
      </c>
      <c r="AB7" t="s">
        <v>452</v>
      </c>
      <c r="AC7" t="s">
        <v>442</v>
      </c>
      <c r="AD7" t="s">
        <v>446</v>
      </c>
      <c r="AE7" t="s">
        <v>453</v>
      </c>
      <c r="AF7" t="s">
        <v>454</v>
      </c>
      <c r="AG7" t="s">
        <v>455</v>
      </c>
      <c r="AH7" t="s">
        <v>456</v>
      </c>
      <c r="AI7" t="s">
        <v>442</v>
      </c>
      <c r="AJ7" t="s">
        <v>457</v>
      </c>
      <c r="AK7" t="s">
        <v>458</v>
      </c>
      <c r="AL7" t="s">
        <v>450</v>
      </c>
      <c r="AM7" t="s">
        <v>459</v>
      </c>
      <c r="AN7" t="s">
        <v>460</v>
      </c>
      <c r="AO7" t="s">
        <v>461</v>
      </c>
      <c r="AP7" t="s">
        <v>461</v>
      </c>
      <c r="AQ7" t="s">
        <v>442</v>
      </c>
      <c r="AR7" t="s">
        <v>462</v>
      </c>
      <c r="AS7" t="s">
        <v>463</v>
      </c>
      <c r="AT7" t="s">
        <v>464</v>
      </c>
      <c r="AU7" t="s">
        <v>465</v>
      </c>
      <c r="AV7" t="s">
        <v>454</v>
      </c>
      <c r="AW7" t="s">
        <v>466</v>
      </c>
      <c r="AX7" t="s">
        <v>467</v>
      </c>
      <c r="AY7" t="s">
        <v>468</v>
      </c>
      <c r="AZ7" t="s">
        <v>441</v>
      </c>
      <c r="BA7" t="s">
        <v>465</v>
      </c>
      <c r="BB7" t="s">
        <v>441</v>
      </c>
      <c r="BC7" t="s">
        <v>442</v>
      </c>
      <c r="BD7" t="s">
        <v>469</v>
      </c>
      <c r="BE7" t="s">
        <v>470</v>
      </c>
      <c r="BF7" t="s">
        <v>471</v>
      </c>
      <c r="BG7" t="s">
        <v>470</v>
      </c>
      <c r="BH7" t="s">
        <v>451</v>
      </c>
      <c r="BI7" t="s">
        <v>472</v>
      </c>
      <c r="BJ7" t="s">
        <v>473</v>
      </c>
      <c r="BK7" t="s">
        <v>450</v>
      </c>
      <c r="BL7" t="s">
        <v>474</v>
      </c>
      <c r="BM7" t="s">
        <v>441</v>
      </c>
      <c r="BN7" t="s">
        <v>475</v>
      </c>
    </row>
    <row r="8" spans="2:67" x14ac:dyDescent="0.25">
      <c r="C8" t="s">
        <v>476</v>
      </c>
    </row>
    <row r="9" spans="2:67" x14ac:dyDescent="0.25">
      <c r="B9" t="s">
        <v>477</v>
      </c>
      <c r="C9" t="s">
        <v>2</v>
      </c>
    </row>
    <row r="10" spans="2:67" x14ac:dyDescent="0.25">
      <c r="B10" t="s">
        <v>7</v>
      </c>
      <c r="C10" t="s">
        <v>478</v>
      </c>
      <c r="Q10">
        <v>10.752000000000001</v>
      </c>
      <c r="AZ10">
        <v>20.28</v>
      </c>
      <c r="BF10">
        <v>96.75</v>
      </c>
      <c r="BG10">
        <v>69.834999999999994</v>
      </c>
    </row>
    <row r="11" spans="2:67" x14ac:dyDescent="0.25">
      <c r="B11">
        <v>1</v>
      </c>
      <c r="C11" t="s">
        <v>479</v>
      </c>
      <c r="Q11">
        <v>10.752000000000001</v>
      </c>
      <c r="AZ11">
        <v>20.28</v>
      </c>
      <c r="BF11">
        <v>96.75</v>
      </c>
      <c r="BG11">
        <v>69.834999999999994</v>
      </c>
    </row>
    <row r="12" spans="2:67" x14ac:dyDescent="0.25">
      <c r="B12">
        <v>2</v>
      </c>
      <c r="C12" t="s">
        <v>480</v>
      </c>
      <c r="Q12">
        <v>10.752000000000001</v>
      </c>
      <c r="AZ12">
        <v>20.28</v>
      </c>
      <c r="BF12">
        <v>96.75</v>
      </c>
      <c r="BG12">
        <v>69.834999999999994</v>
      </c>
    </row>
    <row r="13" spans="2:67" x14ac:dyDescent="0.25">
      <c r="B13">
        <v>3</v>
      </c>
      <c r="C13" t="s">
        <v>481</v>
      </c>
      <c r="E13">
        <v>497737.15000000014</v>
      </c>
    </row>
    <row r="14" spans="2:67" x14ac:dyDescent="0.25">
      <c r="B14" t="s">
        <v>8</v>
      </c>
      <c r="C14" t="s">
        <v>482</v>
      </c>
      <c r="E14">
        <v>497737.15000000014</v>
      </c>
      <c r="F14">
        <v>9898.601999999999</v>
      </c>
      <c r="G14">
        <v>5430.0007999999998</v>
      </c>
      <c r="H14">
        <v>4429.8074000000006</v>
      </c>
      <c r="I14">
        <v>7327.5210000000006</v>
      </c>
      <c r="J14">
        <v>7113.4108000000006</v>
      </c>
      <c r="K14">
        <v>5726.9392000000007</v>
      </c>
      <c r="L14">
        <v>5461.8610000000008</v>
      </c>
      <c r="M14">
        <v>5535.1419999999998</v>
      </c>
      <c r="N14">
        <v>3914.4947999999999</v>
      </c>
      <c r="O14">
        <v>5089.6322</v>
      </c>
      <c r="P14">
        <v>6772.37</v>
      </c>
      <c r="Q14">
        <v>2470.4328</v>
      </c>
      <c r="R14">
        <v>5882.1133999999993</v>
      </c>
      <c r="S14">
        <v>2927.0921999999996</v>
      </c>
      <c r="T14">
        <v>2648.3804</v>
      </c>
      <c r="U14">
        <v>3595.0339999999997</v>
      </c>
      <c r="V14">
        <v>3201.8271999999997</v>
      </c>
      <c r="W14">
        <v>3601.4774000000002</v>
      </c>
      <c r="X14">
        <v>5052.6091999999999</v>
      </c>
      <c r="Y14">
        <v>6147.9748</v>
      </c>
      <c r="Z14">
        <v>6569.4059999999999</v>
      </c>
      <c r="AA14">
        <v>5869.4750000000004</v>
      </c>
      <c r="AB14">
        <v>3014.5783999999999</v>
      </c>
      <c r="AC14">
        <v>5440.8668000000007</v>
      </c>
      <c r="AD14">
        <v>2819.3098</v>
      </c>
      <c r="AE14">
        <v>11063.060000000001</v>
      </c>
      <c r="AF14">
        <v>13316.169</v>
      </c>
      <c r="AG14">
        <v>5834.3470000000007</v>
      </c>
      <c r="AH14">
        <v>10345.579</v>
      </c>
      <c r="AI14">
        <v>5498.8069999999998</v>
      </c>
      <c r="AJ14">
        <v>3944.7220000000002</v>
      </c>
      <c r="AK14">
        <v>5141.8369999999995</v>
      </c>
      <c r="AL14">
        <v>5151.9080000000004</v>
      </c>
      <c r="AM14">
        <v>12579.835000000001</v>
      </c>
      <c r="AN14">
        <v>10135.294999999998</v>
      </c>
      <c r="AO14">
        <v>8895.3690000000006</v>
      </c>
      <c r="AP14">
        <v>7907.0389999999998</v>
      </c>
      <c r="AQ14">
        <v>6321.4890000000005</v>
      </c>
      <c r="AR14">
        <v>8163.0720000000001</v>
      </c>
      <c r="AS14">
        <v>13901.445000000002</v>
      </c>
      <c r="AT14">
        <v>18306.220999999998</v>
      </c>
      <c r="AU14">
        <v>8533.5329999999994</v>
      </c>
      <c r="AV14">
        <v>12612.201000000001</v>
      </c>
      <c r="AW14">
        <v>13427.905999999999</v>
      </c>
      <c r="AX14">
        <v>17559.804</v>
      </c>
      <c r="AY14">
        <v>22122.264999999999</v>
      </c>
      <c r="AZ14">
        <v>8848.2240000000002</v>
      </c>
      <c r="BA14">
        <v>7759.0250000000005</v>
      </c>
      <c r="BB14">
        <v>8151.098</v>
      </c>
      <c r="BC14">
        <v>6923.8909999999996</v>
      </c>
      <c r="BD14">
        <v>10664.886</v>
      </c>
      <c r="BE14">
        <v>7728.7640000000001</v>
      </c>
      <c r="BF14">
        <v>8563.357</v>
      </c>
      <c r="BG14">
        <v>5615.0837999999994</v>
      </c>
      <c r="BH14">
        <v>9168.6159999999982</v>
      </c>
      <c r="BI14">
        <v>19787.692999999999</v>
      </c>
      <c r="BJ14">
        <v>28274.283000000003</v>
      </c>
      <c r="BK14">
        <v>6471.4864000000007</v>
      </c>
      <c r="BL14">
        <v>6540.1211999999996</v>
      </c>
      <c r="BM14">
        <v>7028.2039999999997</v>
      </c>
      <c r="BN14">
        <v>9510.155999999999</v>
      </c>
    </row>
    <row r="29" spans="1:66" x14ac:dyDescent="0.25">
      <c r="A29" t="s">
        <v>483</v>
      </c>
    </row>
    <row r="30" spans="1:66" x14ac:dyDescent="0.25">
      <c r="B30" t="s">
        <v>1</v>
      </c>
      <c r="E30" t="s">
        <v>3</v>
      </c>
      <c r="F30">
        <v>1</v>
      </c>
      <c r="G30">
        <v>2</v>
      </c>
      <c r="H30">
        <v>3</v>
      </c>
      <c r="I30">
        <v>4</v>
      </c>
      <c r="J30">
        <v>5</v>
      </c>
      <c r="K30">
        <v>6</v>
      </c>
      <c r="L30">
        <v>7</v>
      </c>
      <c r="M30">
        <v>8</v>
      </c>
      <c r="N30">
        <v>9</v>
      </c>
      <c r="O30">
        <v>10</v>
      </c>
      <c r="P30">
        <v>11</v>
      </c>
      <c r="Q30">
        <v>12</v>
      </c>
      <c r="R30">
        <v>13</v>
      </c>
      <c r="S30">
        <v>14</v>
      </c>
      <c r="T30">
        <v>15</v>
      </c>
      <c r="U30">
        <v>16</v>
      </c>
      <c r="V30">
        <v>17</v>
      </c>
      <c r="W30">
        <v>18</v>
      </c>
      <c r="X30">
        <v>19</v>
      </c>
      <c r="Y30">
        <v>20</v>
      </c>
      <c r="Z30">
        <v>21</v>
      </c>
      <c r="AA30">
        <v>22</v>
      </c>
      <c r="AB30">
        <v>23</v>
      </c>
      <c r="AC30">
        <v>24</v>
      </c>
      <c r="AD30">
        <v>25</v>
      </c>
      <c r="AE30">
        <v>26</v>
      </c>
      <c r="AF30">
        <v>27</v>
      </c>
      <c r="AG30">
        <v>28</v>
      </c>
      <c r="AH30">
        <v>29</v>
      </c>
      <c r="AI30">
        <v>30</v>
      </c>
      <c r="AJ30">
        <v>31</v>
      </c>
      <c r="AK30">
        <v>32</v>
      </c>
      <c r="AL30">
        <v>33</v>
      </c>
      <c r="AM30">
        <v>34</v>
      </c>
      <c r="AN30">
        <v>35</v>
      </c>
      <c r="AO30">
        <v>36</v>
      </c>
      <c r="AP30">
        <v>37</v>
      </c>
      <c r="AQ30">
        <v>38</v>
      </c>
      <c r="AR30">
        <v>39</v>
      </c>
      <c r="AS30">
        <v>40</v>
      </c>
      <c r="AT30">
        <v>41</v>
      </c>
      <c r="AU30">
        <v>42</v>
      </c>
      <c r="AV30">
        <v>43</v>
      </c>
      <c r="AW30">
        <v>44</v>
      </c>
      <c r="AX30">
        <v>45</v>
      </c>
      <c r="AY30">
        <v>46</v>
      </c>
      <c r="AZ30">
        <v>47</v>
      </c>
      <c r="BA30">
        <v>48</v>
      </c>
      <c r="BB30">
        <v>49</v>
      </c>
      <c r="BC30">
        <v>50</v>
      </c>
      <c r="BD30">
        <v>51</v>
      </c>
      <c r="BE30">
        <v>52</v>
      </c>
      <c r="BF30">
        <v>53</v>
      </c>
      <c r="BG30">
        <v>54</v>
      </c>
      <c r="BH30">
        <v>55</v>
      </c>
      <c r="BI30">
        <v>56</v>
      </c>
      <c r="BJ30">
        <v>57</v>
      </c>
      <c r="BK30">
        <v>58</v>
      </c>
      <c r="BL30">
        <v>59</v>
      </c>
      <c r="BM30">
        <v>60</v>
      </c>
      <c r="BN30">
        <v>61</v>
      </c>
    </row>
    <row r="31" spans="1:66" x14ac:dyDescent="0.25">
      <c r="B31" t="s">
        <v>484</v>
      </c>
      <c r="E31" t="s">
        <v>277</v>
      </c>
      <c r="F31" t="s">
        <v>147</v>
      </c>
      <c r="G31" t="s">
        <v>148</v>
      </c>
      <c r="H31" t="s">
        <v>149</v>
      </c>
      <c r="I31" t="s">
        <v>150</v>
      </c>
      <c r="J31" t="s">
        <v>151</v>
      </c>
      <c r="K31" t="s">
        <v>152</v>
      </c>
      <c r="L31" t="s">
        <v>153</v>
      </c>
      <c r="M31" t="s">
        <v>154</v>
      </c>
      <c r="N31" t="s">
        <v>155</v>
      </c>
      <c r="O31" t="s">
        <v>156</v>
      </c>
      <c r="P31" t="s">
        <v>157</v>
      </c>
      <c r="Q31" t="s">
        <v>158</v>
      </c>
      <c r="R31" t="s">
        <v>159</v>
      </c>
      <c r="S31" t="s">
        <v>160</v>
      </c>
      <c r="T31" t="s">
        <v>161</v>
      </c>
      <c r="U31" t="s">
        <v>162</v>
      </c>
      <c r="V31" t="s">
        <v>163</v>
      </c>
      <c r="W31" t="s">
        <v>164</v>
      </c>
      <c r="X31" t="s">
        <v>165</v>
      </c>
      <c r="Y31" t="s">
        <v>166</v>
      </c>
      <c r="Z31" t="s">
        <v>167</v>
      </c>
      <c r="AA31" t="s">
        <v>168</v>
      </c>
      <c r="AB31" t="s">
        <v>169</v>
      </c>
      <c r="AC31" t="s">
        <v>170</v>
      </c>
      <c r="AD31" t="s">
        <v>171</v>
      </c>
      <c r="AE31" t="s">
        <v>172</v>
      </c>
      <c r="AF31" t="s">
        <v>173</v>
      </c>
      <c r="AG31" t="s">
        <v>174</v>
      </c>
      <c r="AH31" t="s">
        <v>175</v>
      </c>
      <c r="AI31" t="s">
        <v>176</v>
      </c>
      <c r="AJ31" t="s">
        <v>177</v>
      </c>
      <c r="AK31" t="s">
        <v>178</v>
      </c>
      <c r="AL31" t="s">
        <v>179</v>
      </c>
      <c r="AM31" t="s">
        <v>180</v>
      </c>
      <c r="AN31" t="s">
        <v>181</v>
      </c>
      <c r="AO31" t="s">
        <v>182</v>
      </c>
      <c r="AP31" t="s">
        <v>183</v>
      </c>
      <c r="AQ31" t="s">
        <v>184</v>
      </c>
      <c r="AR31" t="s">
        <v>185</v>
      </c>
      <c r="AS31" t="s">
        <v>186</v>
      </c>
      <c r="AT31" t="s">
        <v>187</v>
      </c>
      <c r="AU31" t="s">
        <v>188</v>
      </c>
      <c r="AV31" t="s">
        <v>189</v>
      </c>
      <c r="AW31" t="s">
        <v>190</v>
      </c>
      <c r="AX31" t="s">
        <v>191</v>
      </c>
      <c r="AY31" t="s">
        <v>485</v>
      </c>
      <c r="AZ31" t="s">
        <v>193</v>
      </c>
      <c r="BA31" t="s">
        <v>194</v>
      </c>
      <c r="BB31" t="s">
        <v>195</v>
      </c>
      <c r="BC31" t="s">
        <v>196</v>
      </c>
      <c r="BD31" t="s">
        <v>197</v>
      </c>
      <c r="BE31" t="s">
        <v>198</v>
      </c>
      <c r="BF31" t="s">
        <v>199</v>
      </c>
      <c r="BG31" t="s">
        <v>200</v>
      </c>
      <c r="BH31" t="s">
        <v>201</v>
      </c>
      <c r="BI31" t="s">
        <v>202</v>
      </c>
      <c r="BJ31" t="s">
        <v>203</v>
      </c>
      <c r="BK31" t="s">
        <v>204</v>
      </c>
      <c r="BL31" t="s">
        <v>205</v>
      </c>
      <c r="BM31" t="s">
        <v>206</v>
      </c>
      <c r="BN31" t="s">
        <v>207</v>
      </c>
    </row>
    <row r="32" spans="1:66" x14ac:dyDescent="0.25">
      <c r="B32" t="s">
        <v>403</v>
      </c>
      <c r="E32">
        <v>2180</v>
      </c>
      <c r="F32">
        <v>49</v>
      </c>
      <c r="G32">
        <v>28</v>
      </c>
      <c r="H32">
        <v>17</v>
      </c>
      <c r="I32">
        <v>40</v>
      </c>
      <c r="J32">
        <v>38</v>
      </c>
      <c r="K32">
        <v>30</v>
      </c>
      <c r="L32">
        <v>34</v>
      </c>
      <c r="M32">
        <v>31</v>
      </c>
      <c r="N32">
        <v>17</v>
      </c>
      <c r="O32">
        <v>22</v>
      </c>
      <c r="P32">
        <v>24</v>
      </c>
      <c r="Q32">
        <v>11</v>
      </c>
      <c r="R32">
        <v>28</v>
      </c>
      <c r="S32">
        <v>14</v>
      </c>
      <c r="T32">
        <v>13</v>
      </c>
      <c r="U32">
        <v>16</v>
      </c>
      <c r="V32">
        <v>13</v>
      </c>
      <c r="W32">
        <v>18</v>
      </c>
      <c r="X32">
        <v>29</v>
      </c>
      <c r="Y32">
        <v>24</v>
      </c>
      <c r="Z32">
        <v>28</v>
      </c>
      <c r="AA32">
        <v>37</v>
      </c>
      <c r="AB32">
        <v>13</v>
      </c>
      <c r="AC32">
        <v>32</v>
      </c>
      <c r="AD32">
        <v>14</v>
      </c>
      <c r="AE32">
        <v>54</v>
      </c>
      <c r="AF32">
        <v>63</v>
      </c>
      <c r="AG32">
        <v>16</v>
      </c>
      <c r="AH32">
        <v>53</v>
      </c>
      <c r="AI32">
        <v>30</v>
      </c>
      <c r="AJ32">
        <v>20</v>
      </c>
      <c r="AK32">
        <v>27</v>
      </c>
      <c r="AL32">
        <v>28</v>
      </c>
      <c r="AM32">
        <v>61</v>
      </c>
      <c r="AN32">
        <v>52</v>
      </c>
      <c r="AO32">
        <v>33</v>
      </c>
      <c r="AP32">
        <v>35</v>
      </c>
      <c r="AQ32">
        <v>30</v>
      </c>
      <c r="AR32">
        <v>33</v>
      </c>
      <c r="AS32">
        <v>71</v>
      </c>
      <c r="AT32">
        <v>58</v>
      </c>
      <c r="AU32">
        <v>33</v>
      </c>
      <c r="AV32">
        <v>62</v>
      </c>
      <c r="AW32">
        <v>49</v>
      </c>
      <c r="AX32">
        <v>58</v>
      </c>
      <c r="AY32">
        <v>64</v>
      </c>
      <c r="AZ32">
        <v>34</v>
      </c>
      <c r="BA32">
        <v>30</v>
      </c>
      <c r="BB32">
        <v>33</v>
      </c>
      <c r="BC32">
        <v>30</v>
      </c>
      <c r="BD32">
        <v>56</v>
      </c>
      <c r="BE32">
        <v>30</v>
      </c>
      <c r="BF32">
        <v>43</v>
      </c>
      <c r="BG32">
        <v>29</v>
      </c>
      <c r="BH32">
        <v>36</v>
      </c>
      <c r="BI32">
        <v>66</v>
      </c>
      <c r="BJ32">
        <v>93</v>
      </c>
      <c r="BK32">
        <v>31</v>
      </c>
      <c r="BL32">
        <v>35</v>
      </c>
      <c r="BM32">
        <v>37</v>
      </c>
      <c r="BN32">
        <v>47</v>
      </c>
    </row>
    <row r="33" spans="2:67" x14ac:dyDescent="0.25">
      <c r="B33" t="s">
        <v>440</v>
      </c>
      <c r="E33">
        <v>2107</v>
      </c>
      <c r="F33">
        <v>49</v>
      </c>
      <c r="G33">
        <v>27</v>
      </c>
      <c r="H33">
        <v>16</v>
      </c>
      <c r="I33">
        <v>37</v>
      </c>
      <c r="J33">
        <v>34</v>
      </c>
      <c r="K33">
        <v>29</v>
      </c>
      <c r="L33">
        <v>29</v>
      </c>
      <c r="M33">
        <v>29</v>
      </c>
      <c r="N33">
        <v>16</v>
      </c>
      <c r="O33">
        <v>22</v>
      </c>
      <c r="P33">
        <v>25</v>
      </c>
      <c r="Q33">
        <v>11</v>
      </c>
      <c r="R33">
        <v>25</v>
      </c>
      <c r="S33">
        <v>13</v>
      </c>
      <c r="T33">
        <v>12</v>
      </c>
      <c r="U33">
        <v>15</v>
      </c>
      <c r="V33">
        <v>13</v>
      </c>
      <c r="W33">
        <v>16</v>
      </c>
      <c r="X33">
        <v>27</v>
      </c>
      <c r="Y33">
        <v>22</v>
      </c>
      <c r="Z33">
        <v>25</v>
      </c>
      <c r="AA33">
        <v>37</v>
      </c>
      <c r="AB33">
        <v>14</v>
      </c>
      <c r="AC33">
        <v>29</v>
      </c>
      <c r="AD33">
        <v>11</v>
      </c>
      <c r="AE33">
        <v>53</v>
      </c>
      <c r="AF33">
        <v>62</v>
      </c>
      <c r="AG33">
        <v>19</v>
      </c>
      <c r="AH33">
        <v>50</v>
      </c>
      <c r="AI33">
        <v>29</v>
      </c>
      <c r="AJ33">
        <v>21</v>
      </c>
      <c r="AK33">
        <v>26</v>
      </c>
      <c r="AL33">
        <v>27</v>
      </c>
      <c r="AM33">
        <v>59</v>
      </c>
      <c r="AN33">
        <v>52</v>
      </c>
      <c r="AO33">
        <v>35</v>
      </c>
      <c r="AP33">
        <v>35</v>
      </c>
      <c r="AQ33">
        <v>29</v>
      </c>
      <c r="AR33">
        <v>32</v>
      </c>
      <c r="AS33">
        <v>68</v>
      </c>
      <c r="AT33">
        <v>57</v>
      </c>
      <c r="AU33">
        <v>30</v>
      </c>
      <c r="AV33">
        <v>62</v>
      </c>
      <c r="AW33">
        <v>47</v>
      </c>
      <c r="AX33">
        <v>56</v>
      </c>
      <c r="AY33">
        <v>61</v>
      </c>
      <c r="AZ33">
        <v>34</v>
      </c>
      <c r="BA33">
        <v>30</v>
      </c>
      <c r="BB33">
        <v>34</v>
      </c>
      <c r="BC33">
        <v>29</v>
      </c>
      <c r="BD33">
        <v>54</v>
      </c>
      <c r="BE33">
        <v>28</v>
      </c>
      <c r="BF33">
        <v>42</v>
      </c>
      <c r="BG33">
        <v>28</v>
      </c>
      <c r="BH33">
        <v>37</v>
      </c>
      <c r="BI33">
        <v>67</v>
      </c>
      <c r="BJ33">
        <v>91</v>
      </c>
      <c r="BK33">
        <v>27</v>
      </c>
      <c r="BL33">
        <v>33</v>
      </c>
      <c r="BM33">
        <v>34</v>
      </c>
      <c r="BN33">
        <v>46</v>
      </c>
    </row>
    <row r="34" spans="2:67" x14ac:dyDescent="0.25">
      <c r="B34" t="s">
        <v>7</v>
      </c>
      <c r="C34" t="s">
        <v>482</v>
      </c>
      <c r="E34">
        <v>9898.6009721379996</v>
      </c>
      <c r="F34">
        <v>9898.6009721379996</v>
      </c>
    </row>
    <row r="35" spans="2:67" x14ac:dyDescent="0.25">
      <c r="B35">
        <v>1</v>
      </c>
      <c r="C35" t="s">
        <v>486</v>
      </c>
      <c r="E35">
        <v>433006.18000000011</v>
      </c>
      <c r="F35">
        <v>9838.8799999999992</v>
      </c>
      <c r="G35">
        <v>5185.29</v>
      </c>
      <c r="H35">
        <v>3843.89</v>
      </c>
      <c r="I35">
        <v>6682.42</v>
      </c>
      <c r="J35">
        <v>6628.79</v>
      </c>
      <c r="K35">
        <v>5325.63</v>
      </c>
      <c r="L35">
        <v>4880.29</v>
      </c>
      <c r="M35">
        <v>5319.48</v>
      </c>
      <c r="N35">
        <v>3485.04</v>
      </c>
      <c r="O35">
        <v>4399.12</v>
      </c>
      <c r="P35">
        <v>5679.4</v>
      </c>
      <c r="Q35">
        <v>2062.15</v>
      </c>
      <c r="R35">
        <v>4978.3999999999996</v>
      </c>
      <c r="S35">
        <v>2571.16</v>
      </c>
      <c r="T35">
        <v>2357.0500000000002</v>
      </c>
      <c r="U35">
        <v>3015.66</v>
      </c>
      <c r="V35">
        <v>2912.23</v>
      </c>
      <c r="W35">
        <v>3103.73</v>
      </c>
      <c r="X35">
        <v>4674.1099999999997</v>
      </c>
      <c r="Y35">
        <v>5063.99</v>
      </c>
      <c r="Z35">
        <v>5604.8</v>
      </c>
      <c r="AA35">
        <v>5632.99</v>
      </c>
      <c r="AB35">
        <v>2629.13</v>
      </c>
      <c r="AC35">
        <v>5198.71</v>
      </c>
      <c r="AD35">
        <v>2348.0100000000002</v>
      </c>
      <c r="AE35">
        <v>10980.91</v>
      </c>
      <c r="AF35">
        <v>12774.01</v>
      </c>
      <c r="AG35">
        <v>4740.87</v>
      </c>
      <c r="AH35">
        <v>10070.32</v>
      </c>
      <c r="AI35">
        <v>5450.36</v>
      </c>
      <c r="AJ35">
        <v>3906.4</v>
      </c>
      <c r="AK35">
        <v>4992.26</v>
      </c>
      <c r="AL35">
        <v>4880.0600000000004</v>
      </c>
      <c r="AM35">
        <v>12070.85</v>
      </c>
      <c r="AN35">
        <v>9904.23</v>
      </c>
      <c r="AO35">
        <v>7311</v>
      </c>
      <c r="AP35">
        <v>7196.42</v>
      </c>
      <c r="AQ35">
        <v>5694.06</v>
      </c>
      <c r="AR35">
        <v>7279.91</v>
      </c>
      <c r="AS35">
        <v>13257.87</v>
      </c>
      <c r="AT35">
        <v>13434.48</v>
      </c>
      <c r="AU35">
        <v>6960.22</v>
      </c>
      <c r="AV35">
        <v>12047.29</v>
      </c>
      <c r="AW35">
        <v>10837.82</v>
      </c>
      <c r="AX35">
        <v>13476.6</v>
      </c>
      <c r="AY35">
        <v>15815.22</v>
      </c>
      <c r="AZ35">
        <v>7280.83</v>
      </c>
      <c r="BA35">
        <v>6581.77</v>
      </c>
      <c r="BB35">
        <v>7358.58</v>
      </c>
      <c r="BC35">
        <v>5603.4</v>
      </c>
      <c r="BD35">
        <v>10318.950000000001</v>
      </c>
      <c r="BE35">
        <v>5664.85</v>
      </c>
      <c r="BF35">
        <v>8199.44</v>
      </c>
      <c r="BG35">
        <v>5393.61</v>
      </c>
      <c r="BH35">
        <v>7831.5</v>
      </c>
      <c r="BI35">
        <v>15247.01</v>
      </c>
      <c r="BJ35">
        <v>19827.79</v>
      </c>
      <c r="BK35">
        <v>5161.88</v>
      </c>
      <c r="BL35">
        <v>6173.34</v>
      </c>
      <c r="BM35">
        <v>6674.9</v>
      </c>
      <c r="BN35">
        <v>9186.82</v>
      </c>
    </row>
    <row r="36" spans="2:67" x14ac:dyDescent="0.25">
      <c r="C36" t="s">
        <v>487</v>
      </c>
      <c r="D36" t="s">
        <v>488</v>
      </c>
      <c r="E36">
        <v>402412.95568996907</v>
      </c>
      <c r="F36">
        <v>8629.5034681380002</v>
      </c>
      <c r="G36">
        <v>4605.1044659999998</v>
      </c>
      <c r="H36">
        <v>3628.8093807360005</v>
      </c>
      <c r="I36">
        <v>5871.4731610560002</v>
      </c>
      <c r="J36">
        <v>5852.1291947460004</v>
      </c>
      <c r="K36">
        <v>4762.8580887000007</v>
      </c>
      <c r="L36">
        <v>4522.9560597</v>
      </c>
      <c r="M36">
        <v>4938.8795979660008</v>
      </c>
      <c r="N36">
        <v>3181.515277338</v>
      </c>
      <c r="O36">
        <v>4056.6640733999993</v>
      </c>
      <c r="P36">
        <v>5357.9480478299993</v>
      </c>
      <c r="Q36">
        <v>1889.9829513000002</v>
      </c>
      <c r="R36">
        <v>4653.1173221999998</v>
      </c>
      <c r="S36">
        <v>2364.1374798000002</v>
      </c>
      <c r="T36">
        <v>2170.5168909960007</v>
      </c>
      <c r="U36">
        <v>2804.1065684999999</v>
      </c>
      <c r="V36">
        <v>2728.2096910259997</v>
      </c>
      <c r="W36">
        <v>2840.4744317999998</v>
      </c>
      <c r="X36">
        <v>4219.5005775</v>
      </c>
      <c r="Y36">
        <v>4797.4606578000003</v>
      </c>
      <c r="Z36">
        <v>5258.1044285999997</v>
      </c>
      <c r="AA36">
        <v>5196.3440871960001</v>
      </c>
      <c r="AB36">
        <v>2426.7084723000003</v>
      </c>
      <c r="AC36">
        <v>4779.5184117000008</v>
      </c>
      <c r="AD36">
        <v>2164.0505193000004</v>
      </c>
      <c r="AE36">
        <v>10322.507077712999</v>
      </c>
      <c r="AF36">
        <v>12014.240173991999</v>
      </c>
      <c r="AG36">
        <v>4496.7075984000003</v>
      </c>
      <c r="AH36">
        <v>9481.6207770479996</v>
      </c>
      <c r="AI36">
        <v>5028.12250812</v>
      </c>
      <c r="AJ36">
        <v>3525.9722928000006</v>
      </c>
      <c r="AK36">
        <v>4691.0421719820006</v>
      </c>
      <c r="AL36">
        <v>4493.1792355019998</v>
      </c>
      <c r="AM36">
        <v>11206.335603068999</v>
      </c>
      <c r="AN36">
        <v>9234.8212373099996</v>
      </c>
      <c r="AO36">
        <v>6772.4465852520007</v>
      </c>
      <c r="AP36">
        <v>6765.7937082749995</v>
      </c>
      <c r="AQ36">
        <v>5201.2111490280004</v>
      </c>
      <c r="AR36">
        <v>6875.3469724019997</v>
      </c>
      <c r="AS36">
        <v>12611.107771407</v>
      </c>
      <c r="AT36">
        <v>12753.776186599998</v>
      </c>
      <c r="AU36">
        <v>6509.4601273159997</v>
      </c>
      <c r="AV36">
        <v>11224.48885335</v>
      </c>
      <c r="AW36">
        <v>10212.117353927999</v>
      </c>
      <c r="AX36">
        <v>12728.490414299999</v>
      </c>
      <c r="AY36">
        <v>14984.6</v>
      </c>
      <c r="AZ36">
        <v>6820.2051822000003</v>
      </c>
      <c r="BA36">
        <v>6138.184769892001</v>
      </c>
      <c r="BB36">
        <v>6906.4036394759987</v>
      </c>
      <c r="BC36">
        <v>5212.8509759999997</v>
      </c>
      <c r="BD36">
        <v>9533.7867099020004</v>
      </c>
      <c r="BE36">
        <v>5320.2664552680008</v>
      </c>
      <c r="BF36">
        <v>7569.6911397000003</v>
      </c>
      <c r="BG36">
        <v>4765.3600524660005</v>
      </c>
      <c r="BH36">
        <v>7315.1052704999993</v>
      </c>
      <c r="BI36">
        <v>14206.742337293999</v>
      </c>
      <c r="BJ36">
        <v>18718.625051775001</v>
      </c>
      <c r="BK36">
        <v>4846.3050397320003</v>
      </c>
      <c r="BL36">
        <v>5683.6275392840007</v>
      </c>
      <c r="BM36">
        <v>5941.3788048959996</v>
      </c>
      <c r="BN36">
        <v>8600.9616181619967</v>
      </c>
    </row>
    <row r="37" spans="2:67" x14ac:dyDescent="0.25">
      <c r="C37" t="s">
        <v>489</v>
      </c>
      <c r="D37">
        <v>21</v>
      </c>
      <c r="E37">
        <v>275.73900000000003</v>
      </c>
      <c r="I37">
        <v>0</v>
      </c>
      <c r="AF37">
        <v>56.619</v>
      </c>
      <c r="BB37">
        <v>27</v>
      </c>
      <c r="BC37">
        <v>36.700000000000003</v>
      </c>
      <c r="BD37">
        <v>24.42</v>
      </c>
      <c r="BI37">
        <v>131</v>
      </c>
    </row>
    <row r="38" spans="2:67" x14ac:dyDescent="0.25">
      <c r="C38" t="s">
        <v>490</v>
      </c>
      <c r="E38">
        <v>10029.368979520001</v>
      </c>
      <c r="F38">
        <v>768.37550399999986</v>
      </c>
      <c r="G38">
        <v>337.18464</v>
      </c>
      <c r="H38">
        <v>59.083560000000006</v>
      </c>
      <c r="I38">
        <v>477.94500000000005</v>
      </c>
      <c r="J38">
        <v>470.66399999999999</v>
      </c>
      <c r="K38">
        <v>301.76958240000005</v>
      </c>
      <c r="L38">
        <v>96.33</v>
      </c>
      <c r="M38">
        <v>108.22749600000002</v>
      </c>
      <c r="N38">
        <v>159.52248000000003</v>
      </c>
      <c r="O38">
        <v>124.45836000000011</v>
      </c>
      <c r="P38">
        <v>84.456851999999998</v>
      </c>
      <c r="Q38">
        <v>48.164999999999999</v>
      </c>
      <c r="R38">
        <v>100.27804800000001</v>
      </c>
      <c r="S38">
        <v>70.020720000000011</v>
      </c>
      <c r="T38">
        <v>56.529408000000004</v>
      </c>
      <c r="U38">
        <v>56.553120000000007</v>
      </c>
      <c r="V38">
        <v>52.018199999999993</v>
      </c>
      <c r="W38">
        <v>104.25277200000002</v>
      </c>
      <c r="X38">
        <v>196.60804799999997</v>
      </c>
      <c r="Y38">
        <v>56.529408000000004</v>
      </c>
      <c r="Z38">
        <v>99.694140000000004</v>
      </c>
      <c r="AA38">
        <v>103.649598</v>
      </c>
      <c r="AB38">
        <v>76.422960000000003</v>
      </c>
      <c r="AC38">
        <v>158.18867999999998</v>
      </c>
      <c r="AD38">
        <v>62.955360000000013</v>
      </c>
      <c r="AE38">
        <v>142.1979</v>
      </c>
      <c r="AF38">
        <v>116.17398</v>
      </c>
      <c r="AG38">
        <v>48.164999999999999</v>
      </c>
      <c r="AH38">
        <v>99.701549999999997</v>
      </c>
      <c r="AI38">
        <v>144.85660799999994</v>
      </c>
      <c r="AJ38">
        <v>180.08967600000003</v>
      </c>
      <c r="AK38">
        <v>52.113048000000006</v>
      </c>
      <c r="AL38">
        <v>127.50387000000001</v>
      </c>
      <c r="AM38">
        <v>282.21696000000003</v>
      </c>
      <c r="AN38">
        <v>165.10962000000001</v>
      </c>
      <c r="AO38">
        <v>201.52584000000002</v>
      </c>
      <c r="AP38">
        <v>104.25277200000002</v>
      </c>
      <c r="AQ38">
        <v>192.59316000000001</v>
      </c>
      <c r="AR38">
        <v>96.567119999999989</v>
      </c>
      <c r="AS38">
        <v>0</v>
      </c>
      <c r="AT38">
        <v>156.3658200000001</v>
      </c>
      <c r="AU38">
        <v>151.039512</v>
      </c>
      <c r="AV38">
        <v>203.56455600000004</v>
      </c>
      <c r="AW38">
        <v>172.62335999999999</v>
      </c>
      <c r="AX38">
        <v>192.11166000000003</v>
      </c>
      <c r="AY38">
        <v>229.3</v>
      </c>
      <c r="AZ38">
        <v>108.20082000000001</v>
      </c>
      <c r="BA38">
        <v>140.58252000000002</v>
      </c>
      <c r="BB38">
        <v>100.27804800000001</v>
      </c>
      <c r="BC38">
        <v>48.164999999999999</v>
      </c>
      <c r="BD38">
        <v>238.52813712</v>
      </c>
      <c r="BE38">
        <v>52.981499999999976</v>
      </c>
      <c r="BF38">
        <v>251.74437600000002</v>
      </c>
      <c r="BG38">
        <v>376.24719599999997</v>
      </c>
      <c r="BH38">
        <v>156.39249600000011</v>
      </c>
      <c r="BI38">
        <v>257.66348400000004</v>
      </c>
      <c r="BJ38">
        <v>222.28369800000002</v>
      </c>
      <c r="BK38">
        <v>52.578396000000012</v>
      </c>
      <c r="BL38">
        <v>171.39599999999999</v>
      </c>
      <c r="BM38">
        <v>427.51692000000003</v>
      </c>
      <c r="BN38">
        <v>136.85544000000002</v>
      </c>
      <c r="BO38">
        <v>10029.34919952</v>
      </c>
    </row>
    <row r="39" spans="2:67" x14ac:dyDescent="0.25">
      <c r="C39" t="s">
        <v>491</v>
      </c>
      <c r="AY39">
        <v>549</v>
      </c>
    </row>
    <row r="40" spans="2:67" x14ac:dyDescent="0.25">
      <c r="C40" t="s">
        <v>492</v>
      </c>
      <c r="E40">
        <v>18426</v>
      </c>
      <c r="F40">
        <v>441</v>
      </c>
      <c r="G40">
        <v>243</v>
      </c>
      <c r="H40">
        <v>144</v>
      </c>
      <c r="I40">
        <v>333</v>
      </c>
      <c r="J40">
        <v>306</v>
      </c>
      <c r="K40">
        <v>261</v>
      </c>
      <c r="L40">
        <v>261</v>
      </c>
      <c r="M40">
        <v>261</v>
      </c>
      <c r="N40">
        <v>144</v>
      </c>
      <c r="O40">
        <v>198</v>
      </c>
      <c r="P40">
        <v>225</v>
      </c>
      <c r="Q40">
        <v>99</v>
      </c>
      <c r="R40">
        <v>225</v>
      </c>
      <c r="S40">
        <v>117</v>
      </c>
      <c r="T40">
        <v>108</v>
      </c>
      <c r="U40">
        <v>135</v>
      </c>
      <c r="V40">
        <v>117</v>
      </c>
      <c r="W40">
        <v>144</v>
      </c>
      <c r="X40">
        <v>243</v>
      </c>
      <c r="Y40">
        <v>198</v>
      </c>
      <c r="Z40">
        <v>225</v>
      </c>
      <c r="AA40">
        <v>333</v>
      </c>
      <c r="AB40">
        <v>126</v>
      </c>
      <c r="AC40">
        <v>261</v>
      </c>
      <c r="AD40">
        <v>99</v>
      </c>
      <c r="AE40">
        <v>477</v>
      </c>
      <c r="AF40">
        <v>558</v>
      </c>
      <c r="AG40">
        <v>171</v>
      </c>
      <c r="AH40">
        <v>450</v>
      </c>
      <c r="AI40">
        <v>261</v>
      </c>
      <c r="AJ40">
        <v>189</v>
      </c>
      <c r="AK40">
        <v>234</v>
      </c>
      <c r="AL40">
        <v>243</v>
      </c>
      <c r="AM40">
        <v>531</v>
      </c>
      <c r="AN40">
        <v>468</v>
      </c>
      <c r="AO40">
        <v>315</v>
      </c>
      <c r="AP40">
        <v>315</v>
      </c>
      <c r="AQ40">
        <v>261</v>
      </c>
      <c r="AR40">
        <v>288</v>
      </c>
      <c r="AS40">
        <v>612</v>
      </c>
      <c r="AT40">
        <v>513</v>
      </c>
      <c r="AU40">
        <v>270</v>
      </c>
      <c r="AV40">
        <v>558</v>
      </c>
      <c r="AW40">
        <v>423</v>
      </c>
      <c r="AX40">
        <v>504</v>
      </c>
      <c r="AY40">
        <v>12</v>
      </c>
      <c r="AZ40">
        <v>306</v>
      </c>
      <c r="BA40">
        <v>270</v>
      </c>
      <c r="BB40">
        <v>306</v>
      </c>
      <c r="BC40">
        <v>261</v>
      </c>
      <c r="BD40">
        <v>486</v>
      </c>
      <c r="BE40">
        <v>252</v>
      </c>
      <c r="BF40">
        <v>378</v>
      </c>
      <c r="BG40">
        <v>252</v>
      </c>
      <c r="BH40">
        <v>333</v>
      </c>
      <c r="BI40">
        <v>603</v>
      </c>
      <c r="BJ40">
        <v>819</v>
      </c>
      <c r="BK40">
        <v>243</v>
      </c>
      <c r="BL40">
        <v>297</v>
      </c>
      <c r="BM40">
        <v>306</v>
      </c>
      <c r="BN40">
        <v>414</v>
      </c>
    </row>
    <row r="41" spans="2:67" x14ac:dyDescent="0.25">
      <c r="C41" t="s">
        <v>493</v>
      </c>
      <c r="E41">
        <v>544.31999999999994</v>
      </c>
      <c r="H41">
        <v>12</v>
      </c>
      <c r="O41">
        <v>20</v>
      </c>
      <c r="P41">
        <v>12</v>
      </c>
      <c r="Q41">
        <v>25</v>
      </c>
      <c r="S41">
        <v>20</v>
      </c>
      <c r="T41">
        <v>22</v>
      </c>
      <c r="U41">
        <v>20</v>
      </c>
      <c r="V41">
        <v>15</v>
      </c>
      <c r="W41">
        <v>15</v>
      </c>
      <c r="X41">
        <v>15</v>
      </c>
      <c r="Y41">
        <v>12</v>
      </c>
      <c r="Z41">
        <v>22</v>
      </c>
      <c r="AD41">
        <v>22</v>
      </c>
      <c r="AG41">
        <v>12</v>
      </c>
      <c r="AQ41">
        <v>20</v>
      </c>
      <c r="AR41">
        <v>12</v>
      </c>
      <c r="AS41">
        <v>15</v>
      </c>
      <c r="AU41">
        <v>20</v>
      </c>
      <c r="AW41">
        <v>20</v>
      </c>
      <c r="AX41">
        <v>12</v>
      </c>
      <c r="AY41">
        <v>40.32</v>
      </c>
      <c r="AZ41">
        <v>25</v>
      </c>
      <c r="BA41">
        <v>15</v>
      </c>
      <c r="BC41">
        <v>22</v>
      </c>
      <c r="BE41">
        <v>22</v>
      </c>
      <c r="BH41">
        <v>15</v>
      </c>
      <c r="BI41">
        <v>22</v>
      </c>
      <c r="BJ41">
        <v>20</v>
      </c>
      <c r="BK41">
        <v>20</v>
      </c>
    </row>
    <row r="42" spans="2:67" x14ac:dyDescent="0.25">
      <c r="C42" t="s">
        <v>494</v>
      </c>
      <c r="D42">
        <v>23</v>
      </c>
      <c r="E42">
        <v>768.78</v>
      </c>
      <c r="M42">
        <v>11.375999999999999</v>
      </c>
      <c r="AE42">
        <v>39.204000000000001</v>
      </c>
      <c r="AF42">
        <v>28.98</v>
      </c>
      <c r="AG42">
        <v>13</v>
      </c>
      <c r="AH42">
        <v>39</v>
      </c>
      <c r="AI42">
        <v>16.38</v>
      </c>
      <c r="AJ42">
        <v>11.34</v>
      </c>
      <c r="AK42">
        <v>15.1</v>
      </c>
      <c r="AL42">
        <v>16.38</v>
      </c>
      <c r="AM42">
        <v>51.3</v>
      </c>
      <c r="AN42">
        <v>36.299999999999997</v>
      </c>
      <c r="AO42">
        <v>22.032</v>
      </c>
      <c r="AP42">
        <v>11.375999999999999</v>
      </c>
      <c r="AQ42">
        <v>19.260000000000002</v>
      </c>
      <c r="AR42">
        <v>8</v>
      </c>
      <c r="AS42">
        <v>19.760000000000002</v>
      </c>
      <c r="AT42">
        <v>11.34</v>
      </c>
      <c r="AU42">
        <v>9.7200000000000006</v>
      </c>
      <c r="AV42">
        <v>61.235999999999997</v>
      </c>
      <c r="AW42">
        <v>10.08</v>
      </c>
      <c r="AX42">
        <v>40</v>
      </c>
      <c r="AZ42">
        <v>21.42</v>
      </c>
      <c r="BA42">
        <v>18</v>
      </c>
      <c r="BB42">
        <v>18.899999999999999</v>
      </c>
      <c r="BC42">
        <v>22.68</v>
      </c>
      <c r="BD42">
        <v>36.216000000000001</v>
      </c>
      <c r="BE42">
        <v>17.600000000000001</v>
      </c>
      <c r="BH42">
        <v>12</v>
      </c>
      <c r="BI42">
        <v>26.6</v>
      </c>
      <c r="BJ42">
        <v>47.88</v>
      </c>
      <c r="BL42">
        <v>21.32</v>
      </c>
      <c r="BN42">
        <v>35</v>
      </c>
    </row>
    <row r="43" spans="2:67" x14ac:dyDescent="0.25">
      <c r="B43">
        <v>2</v>
      </c>
      <c r="C43" t="s">
        <v>495</v>
      </c>
      <c r="E43">
        <v>62783.07</v>
      </c>
      <c r="F43">
        <v>15.622</v>
      </c>
      <c r="G43">
        <v>220.41079999999999</v>
      </c>
      <c r="H43">
        <v>570.31740000000002</v>
      </c>
      <c r="I43">
        <v>611.80100000000004</v>
      </c>
      <c r="J43">
        <v>454.02079999999995</v>
      </c>
      <c r="K43">
        <v>375.20919999999995</v>
      </c>
      <c r="L43">
        <v>555.471</v>
      </c>
      <c r="M43">
        <v>189.56200000000001</v>
      </c>
      <c r="N43">
        <v>415.0548</v>
      </c>
      <c r="O43">
        <v>668.71219999999994</v>
      </c>
      <c r="P43">
        <v>1069.2700000000002</v>
      </c>
      <c r="Q43">
        <v>395.88280000000003</v>
      </c>
      <c r="R43">
        <v>881.21339999999998</v>
      </c>
      <c r="S43">
        <v>342.23220000000003</v>
      </c>
      <c r="T43">
        <v>278.3304</v>
      </c>
      <c r="U43">
        <v>563.87400000000002</v>
      </c>
      <c r="V43">
        <v>276.3972</v>
      </c>
      <c r="W43">
        <v>481.84739999999999</v>
      </c>
      <c r="X43">
        <v>352.69919999999996</v>
      </c>
      <c r="Y43">
        <v>1062.9848</v>
      </c>
      <c r="Z43">
        <v>939.90600000000006</v>
      </c>
      <c r="AA43">
        <v>203.185</v>
      </c>
      <c r="AB43">
        <v>372.84839999999997</v>
      </c>
      <c r="AC43">
        <v>216.05679999999998</v>
      </c>
      <c r="AD43">
        <v>459.19980000000004</v>
      </c>
      <c r="AE43">
        <v>34.450000000000003</v>
      </c>
      <c r="AF43">
        <v>486.35899999999998</v>
      </c>
      <c r="AG43">
        <v>1075.1770000000001</v>
      </c>
      <c r="AH43">
        <v>230.25900000000001</v>
      </c>
      <c r="AI43">
        <v>22.347000000000001</v>
      </c>
      <c r="AJ43">
        <v>19.422000000000001</v>
      </c>
      <c r="AK43">
        <v>126.17699999999999</v>
      </c>
      <c r="AL43">
        <v>247.548</v>
      </c>
      <c r="AM43">
        <v>455.88499999999999</v>
      </c>
      <c r="AN43">
        <v>184.26499999999999</v>
      </c>
      <c r="AO43">
        <v>1552.8690000000001</v>
      </c>
      <c r="AP43">
        <v>679.11899999999991</v>
      </c>
      <c r="AQ43">
        <v>599.32899999999995</v>
      </c>
      <c r="AR43">
        <v>853.16200000000003</v>
      </c>
      <c r="AS43">
        <v>580.875</v>
      </c>
      <c r="AT43">
        <v>4820.4409999999998</v>
      </c>
      <c r="AU43">
        <v>1544.3129999999999</v>
      </c>
      <c r="AV43">
        <v>509.11099999999999</v>
      </c>
      <c r="AW43">
        <v>2545.7859999999996</v>
      </c>
      <c r="AX43">
        <v>4031.6039999999998</v>
      </c>
      <c r="AY43">
        <v>6250.9450000000006</v>
      </c>
      <c r="AZ43">
        <v>1534.2940000000001</v>
      </c>
      <c r="BA43">
        <v>1148.7550000000001</v>
      </c>
      <c r="BB43">
        <v>761.91800000000001</v>
      </c>
      <c r="BC43">
        <v>1292.191</v>
      </c>
      <c r="BD43">
        <v>297.33600000000001</v>
      </c>
      <c r="BE43">
        <v>2036.5140000000001</v>
      </c>
      <c r="BF43">
        <v>326.11700000000002</v>
      </c>
      <c r="BG43">
        <v>196.27379999999999</v>
      </c>
      <c r="BH43">
        <v>1302.3159999999998</v>
      </c>
      <c r="BI43">
        <v>4478.1830000000009</v>
      </c>
      <c r="BJ43">
        <v>8362.5930000000008</v>
      </c>
      <c r="BK43">
        <v>1283.3063999999999</v>
      </c>
      <c r="BL43">
        <v>337.08120000000002</v>
      </c>
      <c r="BM43">
        <v>322.70399999999995</v>
      </c>
      <c r="BN43">
        <v>281.93599999999998</v>
      </c>
    </row>
    <row r="44" spans="2:67" x14ac:dyDescent="0.25">
      <c r="B44" t="s">
        <v>269</v>
      </c>
      <c r="C44" t="s">
        <v>496</v>
      </c>
      <c r="D44">
        <v>22</v>
      </c>
      <c r="E44">
        <v>1934.8030000000001</v>
      </c>
      <c r="G44">
        <v>110.42</v>
      </c>
      <c r="I44">
        <v>90.8</v>
      </c>
      <c r="J44">
        <v>329</v>
      </c>
      <c r="K44">
        <v>174.7</v>
      </c>
      <c r="O44">
        <v>18.5</v>
      </c>
      <c r="P44">
        <v>70</v>
      </c>
      <c r="Q44">
        <v>58.3</v>
      </c>
      <c r="U44">
        <v>117.6</v>
      </c>
      <c r="X44">
        <v>75.599999999999994</v>
      </c>
      <c r="Y44">
        <v>83</v>
      </c>
      <c r="AC44">
        <v>132.66999999999999</v>
      </c>
      <c r="AD44">
        <v>145.80000000000001</v>
      </c>
      <c r="AM44">
        <v>88.396000000000001</v>
      </c>
      <c r="BL44">
        <v>112.4</v>
      </c>
      <c r="BM44">
        <v>216.11699999999999</v>
      </c>
      <c r="BN44">
        <v>111.5</v>
      </c>
    </row>
    <row r="45" spans="2:67" x14ac:dyDescent="0.25">
      <c r="B45" t="s">
        <v>269</v>
      </c>
      <c r="C45" t="s">
        <v>497</v>
      </c>
      <c r="D45">
        <v>24</v>
      </c>
      <c r="E45">
        <v>2299.6</v>
      </c>
      <c r="M45">
        <v>73.3</v>
      </c>
      <c r="AE45">
        <v>25</v>
      </c>
      <c r="AF45">
        <v>73.5</v>
      </c>
      <c r="AG45">
        <v>31</v>
      </c>
      <c r="AK45">
        <v>78</v>
      </c>
      <c r="AL45">
        <v>100.2</v>
      </c>
      <c r="AM45">
        <v>109</v>
      </c>
      <c r="AN45">
        <v>50.3</v>
      </c>
      <c r="AO45">
        <v>60.6</v>
      </c>
      <c r="AQ45">
        <v>31.9</v>
      </c>
      <c r="AR45">
        <v>77.5</v>
      </c>
      <c r="AS45">
        <v>66.8</v>
      </c>
      <c r="AT45">
        <v>108</v>
      </c>
      <c r="AU45">
        <v>70</v>
      </c>
      <c r="AV45">
        <v>145.5</v>
      </c>
      <c r="AW45">
        <v>128.6</v>
      </c>
      <c r="AX45">
        <v>84</v>
      </c>
      <c r="AY45">
        <v>94.6</v>
      </c>
      <c r="AZ45">
        <v>47</v>
      </c>
      <c r="BA45">
        <v>58.3</v>
      </c>
      <c r="BB45">
        <v>76</v>
      </c>
      <c r="BC45">
        <v>61</v>
      </c>
      <c r="BD45">
        <v>85.3</v>
      </c>
      <c r="BE45">
        <v>65.400000000000006</v>
      </c>
      <c r="BH45">
        <v>60.3</v>
      </c>
      <c r="BI45">
        <v>127.4</v>
      </c>
      <c r="BJ45">
        <v>165</v>
      </c>
      <c r="BL45">
        <v>112.5</v>
      </c>
      <c r="BN45">
        <v>33.6</v>
      </c>
    </row>
    <row r="46" spans="2:67" x14ac:dyDescent="0.25">
      <c r="B46" t="s">
        <v>270</v>
      </c>
      <c r="C46" t="s">
        <v>498</v>
      </c>
      <c r="E46">
        <v>27152.820000000003</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745.2</v>
      </c>
      <c r="AH46">
        <v>0</v>
      </c>
      <c r="AI46">
        <v>0</v>
      </c>
      <c r="AJ46">
        <v>0</v>
      </c>
      <c r="AK46">
        <v>0</v>
      </c>
      <c r="AL46">
        <v>0</v>
      </c>
      <c r="AM46">
        <v>0</v>
      </c>
      <c r="AN46">
        <v>0</v>
      </c>
      <c r="AO46">
        <v>784.08</v>
      </c>
      <c r="AP46">
        <v>0</v>
      </c>
      <c r="AQ46">
        <v>0</v>
      </c>
      <c r="AR46">
        <v>0</v>
      </c>
      <c r="AS46">
        <v>0</v>
      </c>
      <c r="AT46">
        <v>3311.28</v>
      </c>
      <c r="AU46">
        <v>816.48</v>
      </c>
      <c r="AV46">
        <v>0</v>
      </c>
      <c r="AW46">
        <v>1503.36</v>
      </c>
      <c r="AX46">
        <v>2708.64</v>
      </c>
      <c r="AY46">
        <v>4646.16</v>
      </c>
      <c r="AZ46">
        <v>860.22</v>
      </c>
      <c r="BA46">
        <v>474.66</v>
      </c>
      <c r="BB46">
        <v>0</v>
      </c>
      <c r="BC46">
        <v>759.78</v>
      </c>
      <c r="BD46">
        <v>0</v>
      </c>
      <c r="BE46">
        <v>1265.22</v>
      </c>
      <c r="BF46">
        <v>0</v>
      </c>
      <c r="BG46">
        <v>0</v>
      </c>
      <c r="BH46">
        <v>518.4</v>
      </c>
      <c r="BI46">
        <v>2825.28</v>
      </c>
      <c r="BJ46">
        <v>5934.06</v>
      </c>
      <c r="BK46">
        <v>0</v>
      </c>
      <c r="BL46">
        <v>0</v>
      </c>
      <c r="BM46">
        <v>0</v>
      </c>
      <c r="BN46">
        <v>0</v>
      </c>
      <c r="BO46">
        <v>27152.820000000003</v>
      </c>
    </row>
    <row r="47" spans="2:67" x14ac:dyDescent="0.25">
      <c r="B47" t="s">
        <v>271</v>
      </c>
      <c r="C47" t="s">
        <v>499</v>
      </c>
      <c r="E47">
        <v>5888.6100000000006</v>
      </c>
      <c r="F47">
        <v>7.2</v>
      </c>
      <c r="G47">
        <v>70.290000000000006</v>
      </c>
      <c r="H47">
        <v>265.68</v>
      </c>
      <c r="I47">
        <v>269.10000000000002</v>
      </c>
      <c r="J47">
        <v>56.16</v>
      </c>
      <c r="K47">
        <v>100.26</v>
      </c>
      <c r="L47">
        <v>249.12</v>
      </c>
      <c r="M47">
        <v>0</v>
      </c>
      <c r="N47">
        <v>184.05</v>
      </c>
      <c r="O47">
        <v>290.79000000000002</v>
      </c>
      <c r="P47">
        <v>508.95</v>
      </c>
      <c r="Q47">
        <v>161.37</v>
      </c>
      <c r="R47">
        <v>428.22</v>
      </c>
      <c r="S47">
        <v>169.74</v>
      </c>
      <c r="T47">
        <v>129.69</v>
      </c>
      <c r="U47">
        <v>222.21</v>
      </c>
      <c r="V47">
        <v>127.71</v>
      </c>
      <c r="W47">
        <v>221.31</v>
      </c>
      <c r="X47">
        <v>145.26</v>
      </c>
      <c r="Y47">
        <v>512.1</v>
      </c>
      <c r="Z47">
        <v>462.24</v>
      </c>
      <c r="AA47">
        <v>98.55</v>
      </c>
      <c r="AB47">
        <v>182.43</v>
      </c>
      <c r="AC47">
        <v>51.84</v>
      </c>
      <c r="AD47">
        <v>143.28</v>
      </c>
      <c r="AE47">
        <v>0</v>
      </c>
      <c r="AF47">
        <v>0</v>
      </c>
      <c r="AG47">
        <v>0</v>
      </c>
      <c r="AH47">
        <v>0</v>
      </c>
      <c r="AI47">
        <v>0</v>
      </c>
      <c r="AJ47">
        <v>0</v>
      </c>
      <c r="AK47">
        <v>0</v>
      </c>
      <c r="AL47">
        <v>0</v>
      </c>
      <c r="AM47">
        <v>0</v>
      </c>
      <c r="AN47">
        <v>0</v>
      </c>
      <c r="AO47">
        <v>0</v>
      </c>
      <c r="AP47">
        <v>0</v>
      </c>
      <c r="AQ47">
        <v>0</v>
      </c>
      <c r="AR47">
        <v>0</v>
      </c>
      <c r="AS47">
        <v>0</v>
      </c>
      <c r="AT47">
        <v>0</v>
      </c>
      <c r="AU47">
        <v>0</v>
      </c>
      <c r="AV47">
        <v>0</v>
      </c>
      <c r="AW47">
        <v>0</v>
      </c>
      <c r="AX47">
        <v>0</v>
      </c>
      <c r="AY47">
        <v>0</v>
      </c>
      <c r="AZ47">
        <v>0</v>
      </c>
      <c r="BA47">
        <v>0</v>
      </c>
      <c r="BB47">
        <v>0</v>
      </c>
      <c r="BC47">
        <v>0</v>
      </c>
      <c r="BD47">
        <v>0</v>
      </c>
      <c r="BE47">
        <v>0</v>
      </c>
      <c r="BF47">
        <v>0</v>
      </c>
      <c r="BG47">
        <v>98.55</v>
      </c>
      <c r="BH47">
        <v>0</v>
      </c>
      <c r="BI47">
        <v>0</v>
      </c>
      <c r="BJ47">
        <v>0</v>
      </c>
      <c r="BK47">
        <v>676.35</v>
      </c>
      <c r="BL47">
        <v>0</v>
      </c>
      <c r="BM47">
        <v>56.16</v>
      </c>
      <c r="BN47">
        <v>0</v>
      </c>
      <c r="BO47">
        <v>5888.6100000000006</v>
      </c>
    </row>
    <row r="48" spans="2:67" x14ac:dyDescent="0.25">
      <c r="B48" t="s">
        <v>272</v>
      </c>
      <c r="C48" t="s">
        <v>500</v>
      </c>
      <c r="E48">
        <v>21182.550000000003</v>
      </c>
      <c r="F48">
        <v>8.4220000000000006</v>
      </c>
      <c r="G48">
        <v>39.700800000000001</v>
      </c>
      <c r="H48">
        <v>231.63839999999999</v>
      </c>
      <c r="I48">
        <v>251.90100000000001</v>
      </c>
      <c r="J48">
        <v>36.622799999999998</v>
      </c>
      <c r="K48">
        <v>90.169200000000004</v>
      </c>
      <c r="L48">
        <v>250.63200000000001</v>
      </c>
      <c r="M48">
        <v>60.426000000000002</v>
      </c>
      <c r="N48">
        <v>179.88480000000001</v>
      </c>
      <c r="O48">
        <v>246.98519999999999</v>
      </c>
      <c r="P48">
        <v>434.16</v>
      </c>
      <c r="Q48">
        <v>141.65280000000001</v>
      </c>
      <c r="R48">
        <v>372.7944</v>
      </c>
      <c r="S48">
        <v>128.29320000000001</v>
      </c>
      <c r="T48">
        <v>114.0804</v>
      </c>
      <c r="U48">
        <v>186.624</v>
      </c>
      <c r="V48">
        <v>99.727199999999996</v>
      </c>
      <c r="W48">
        <v>193.29839999999999</v>
      </c>
      <c r="X48">
        <v>126.0792</v>
      </c>
      <c r="Y48">
        <v>440.52480000000003</v>
      </c>
      <c r="Z48">
        <v>396.46800000000002</v>
      </c>
      <c r="AA48">
        <v>89.236000000000004</v>
      </c>
      <c r="AB48">
        <v>154.41839999999999</v>
      </c>
      <c r="AC48">
        <v>31.546800000000001</v>
      </c>
      <c r="AD48">
        <v>111.52079999999999</v>
      </c>
      <c r="AE48">
        <v>9.4499999999999993</v>
      </c>
      <c r="AF48">
        <v>363.15</v>
      </c>
      <c r="AG48">
        <v>237.6</v>
      </c>
      <c r="AH48">
        <v>206.55</v>
      </c>
      <c r="AI48">
        <v>22.347000000000001</v>
      </c>
      <c r="AJ48">
        <v>19.422000000000001</v>
      </c>
      <c r="AK48">
        <v>48.177</v>
      </c>
      <c r="AL48">
        <v>119.43</v>
      </c>
      <c r="AM48">
        <v>146.81700000000001</v>
      </c>
      <c r="AN48">
        <v>64.17</v>
      </c>
      <c r="AO48">
        <v>624.21299999999997</v>
      </c>
      <c r="AP48">
        <v>617.74199999999996</v>
      </c>
      <c r="AQ48">
        <v>307.053</v>
      </c>
      <c r="AR48">
        <v>602.61300000000006</v>
      </c>
      <c r="AS48">
        <v>473.15699999999998</v>
      </c>
      <c r="AT48">
        <v>1174.194</v>
      </c>
      <c r="AU48">
        <v>543.87</v>
      </c>
      <c r="AV48">
        <v>287.31599999999997</v>
      </c>
      <c r="AW48">
        <v>822.24</v>
      </c>
      <c r="AX48">
        <v>1190.2139999999999</v>
      </c>
      <c r="AY48">
        <v>1387.431</v>
      </c>
      <c r="AZ48">
        <v>489.40199999999999</v>
      </c>
      <c r="BA48">
        <v>390.74400000000003</v>
      </c>
      <c r="BB48">
        <v>361.29599999999999</v>
      </c>
      <c r="BC48">
        <v>436.76100000000002</v>
      </c>
      <c r="BD48">
        <v>114.372</v>
      </c>
      <c r="BE48">
        <v>463.05</v>
      </c>
      <c r="BF48">
        <v>235.863</v>
      </c>
      <c r="BG48">
        <v>83.764799999999994</v>
      </c>
      <c r="BH48">
        <v>617.11199999999997</v>
      </c>
      <c r="BI48">
        <v>1370.16</v>
      </c>
      <c r="BJ48">
        <v>2129.6970000000001</v>
      </c>
      <c r="BK48">
        <v>585.35640000000001</v>
      </c>
      <c r="BL48">
        <v>98.222200000000001</v>
      </c>
      <c r="BM48">
        <v>41.786999999999999</v>
      </c>
      <c r="BN48">
        <v>81</v>
      </c>
      <c r="BO48">
        <v>21182.550000000003</v>
      </c>
    </row>
    <row r="49" spans="2:67" x14ac:dyDescent="0.25">
      <c r="B49" t="s">
        <v>273</v>
      </c>
      <c r="C49" t="s">
        <v>501</v>
      </c>
      <c r="E49">
        <v>2359.070999999999</v>
      </c>
      <c r="F49">
        <v>0</v>
      </c>
      <c r="G49">
        <v>0</v>
      </c>
      <c r="H49">
        <v>13.959</v>
      </c>
      <c r="I49">
        <v>0</v>
      </c>
      <c r="J49">
        <v>27.917999999999999</v>
      </c>
      <c r="K49">
        <v>0</v>
      </c>
      <c r="L49">
        <v>13.959</v>
      </c>
      <c r="M49">
        <v>55.835999999999999</v>
      </c>
      <c r="N49">
        <v>0</v>
      </c>
      <c r="O49">
        <v>41.877000000000002</v>
      </c>
      <c r="P49">
        <v>0</v>
      </c>
      <c r="Q49">
        <v>0</v>
      </c>
      <c r="R49">
        <v>13.959</v>
      </c>
      <c r="S49">
        <v>13.959</v>
      </c>
      <c r="T49">
        <v>0</v>
      </c>
      <c r="U49">
        <v>0</v>
      </c>
      <c r="V49">
        <v>0</v>
      </c>
      <c r="W49">
        <v>13.959</v>
      </c>
      <c r="X49">
        <v>0</v>
      </c>
      <c r="Y49">
        <v>0</v>
      </c>
      <c r="Z49">
        <v>27.917999999999999</v>
      </c>
      <c r="AA49">
        <v>13.959</v>
      </c>
      <c r="AB49">
        <v>0</v>
      </c>
      <c r="AC49">
        <v>0</v>
      </c>
      <c r="AD49">
        <v>13.959</v>
      </c>
      <c r="AE49">
        <v>0</v>
      </c>
      <c r="AF49">
        <v>13.959</v>
      </c>
      <c r="AG49">
        <v>41.877000000000002</v>
      </c>
      <c r="AH49">
        <v>13.959</v>
      </c>
      <c r="AI49">
        <v>0</v>
      </c>
      <c r="AJ49">
        <v>0</v>
      </c>
      <c r="AK49">
        <v>0</v>
      </c>
      <c r="AL49">
        <v>27.917999999999999</v>
      </c>
      <c r="AM49">
        <v>111.672</v>
      </c>
      <c r="AN49">
        <v>69.795000000000002</v>
      </c>
      <c r="AO49">
        <v>55.835999999999999</v>
      </c>
      <c r="AP49">
        <v>41.877000000000002</v>
      </c>
      <c r="AQ49">
        <v>55.835999999999999</v>
      </c>
      <c r="AR49">
        <v>153.54900000000001</v>
      </c>
      <c r="AS49">
        <v>27.917999999999999</v>
      </c>
      <c r="AT49">
        <v>181.46700000000001</v>
      </c>
      <c r="AU49">
        <v>97.712999999999994</v>
      </c>
      <c r="AV49">
        <v>69.795000000000002</v>
      </c>
      <c r="AW49">
        <v>55.835999999999999</v>
      </c>
      <c r="AX49">
        <v>0</v>
      </c>
      <c r="AY49">
        <v>83.754000000000005</v>
      </c>
      <c r="AZ49">
        <v>111.672</v>
      </c>
      <c r="BA49">
        <v>125.631</v>
      </c>
      <c r="BB49">
        <v>111.672</v>
      </c>
      <c r="BC49">
        <v>0</v>
      </c>
      <c r="BD49">
        <v>83.754000000000005</v>
      </c>
      <c r="BE49">
        <v>223.34399999999999</v>
      </c>
      <c r="BF49">
        <v>83.754000000000005</v>
      </c>
      <c r="BG49">
        <v>13.959</v>
      </c>
      <c r="BH49">
        <v>83.754000000000005</v>
      </c>
      <c r="BI49">
        <v>41.877000000000002</v>
      </c>
      <c r="BJ49">
        <v>55.835999999999999</v>
      </c>
      <c r="BK49">
        <v>0</v>
      </c>
      <c r="BL49">
        <v>13.959</v>
      </c>
      <c r="BM49">
        <v>0</v>
      </c>
      <c r="BN49">
        <v>55.835999999999999</v>
      </c>
      <c r="BO49">
        <v>2359.070999999999</v>
      </c>
    </row>
    <row r="50" spans="2:67" x14ac:dyDescent="0.25">
      <c r="B50" t="s">
        <v>274</v>
      </c>
      <c r="C50" t="s">
        <v>502</v>
      </c>
      <c r="E50">
        <v>15.120000000000001</v>
      </c>
      <c r="F50">
        <v>0</v>
      </c>
      <c r="G50">
        <v>0</v>
      </c>
      <c r="H50">
        <v>0</v>
      </c>
      <c r="I50">
        <v>0</v>
      </c>
      <c r="J50">
        <v>0</v>
      </c>
      <c r="K50">
        <v>0</v>
      </c>
      <c r="L50">
        <v>0</v>
      </c>
      <c r="M50">
        <v>0</v>
      </c>
      <c r="N50">
        <v>6.48</v>
      </c>
      <c r="O50">
        <v>0</v>
      </c>
      <c r="P50">
        <v>0</v>
      </c>
      <c r="Q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8.64</v>
      </c>
      <c r="AP50">
        <v>0</v>
      </c>
      <c r="AQ50">
        <v>0</v>
      </c>
      <c r="AR50">
        <v>0</v>
      </c>
      <c r="AS50">
        <v>0</v>
      </c>
      <c r="AT50">
        <v>0</v>
      </c>
      <c r="AU50">
        <v>0</v>
      </c>
      <c r="AV50">
        <v>0</v>
      </c>
      <c r="AW50">
        <v>0</v>
      </c>
      <c r="AX50">
        <v>0</v>
      </c>
      <c r="AY50">
        <v>0</v>
      </c>
      <c r="AZ50">
        <v>0</v>
      </c>
      <c r="BA50">
        <v>0</v>
      </c>
      <c r="BB50">
        <v>0</v>
      </c>
      <c r="BC50">
        <v>0</v>
      </c>
      <c r="BD50">
        <v>0</v>
      </c>
      <c r="BE50">
        <v>0</v>
      </c>
      <c r="BF50">
        <v>0</v>
      </c>
      <c r="BG50">
        <v>0</v>
      </c>
      <c r="BH50">
        <v>0</v>
      </c>
      <c r="BI50">
        <v>0</v>
      </c>
      <c r="BJ50">
        <v>0</v>
      </c>
      <c r="BK50">
        <v>0</v>
      </c>
      <c r="BL50">
        <v>0</v>
      </c>
      <c r="BM50">
        <v>0</v>
      </c>
      <c r="BN50">
        <v>0</v>
      </c>
      <c r="BO50">
        <v>15.120000000000001</v>
      </c>
    </row>
    <row r="51" spans="2:67" x14ac:dyDescent="0.25">
      <c r="B51" t="s">
        <v>275</v>
      </c>
      <c r="C51" t="s">
        <v>503</v>
      </c>
      <c r="E51">
        <v>790.56</v>
      </c>
      <c r="F51">
        <v>0</v>
      </c>
      <c r="G51">
        <v>0</v>
      </c>
      <c r="H51">
        <v>59.04</v>
      </c>
      <c r="I51">
        <v>0</v>
      </c>
      <c r="J51">
        <v>4.32</v>
      </c>
      <c r="K51">
        <v>10.08</v>
      </c>
      <c r="L51">
        <v>41.76</v>
      </c>
      <c r="M51">
        <v>0</v>
      </c>
      <c r="N51">
        <v>44.64</v>
      </c>
      <c r="O51">
        <v>70.56</v>
      </c>
      <c r="P51">
        <v>56.16</v>
      </c>
      <c r="Q51">
        <v>34.56</v>
      </c>
      <c r="R51">
        <v>66.239999999999995</v>
      </c>
      <c r="S51">
        <v>30.24</v>
      </c>
      <c r="T51">
        <v>34.56</v>
      </c>
      <c r="U51">
        <v>37.44</v>
      </c>
      <c r="V51">
        <v>48.96</v>
      </c>
      <c r="W51">
        <v>53.28</v>
      </c>
      <c r="X51">
        <v>5.76</v>
      </c>
      <c r="Y51">
        <v>27.36</v>
      </c>
      <c r="Z51">
        <v>53.28</v>
      </c>
      <c r="AA51">
        <v>1.44</v>
      </c>
      <c r="AB51">
        <v>36</v>
      </c>
      <c r="AC51">
        <v>0</v>
      </c>
      <c r="AD51">
        <v>44.64</v>
      </c>
      <c r="AE51">
        <v>0</v>
      </c>
      <c r="AF51">
        <v>0</v>
      </c>
      <c r="AG51">
        <v>0</v>
      </c>
      <c r="AH51">
        <v>0</v>
      </c>
      <c r="AI51">
        <v>0</v>
      </c>
      <c r="AJ51">
        <v>0</v>
      </c>
      <c r="AK51">
        <v>0</v>
      </c>
      <c r="AL51">
        <v>0</v>
      </c>
      <c r="AM51">
        <v>0</v>
      </c>
      <c r="AN51">
        <v>0</v>
      </c>
      <c r="AO51">
        <v>0</v>
      </c>
      <c r="AP51">
        <v>0</v>
      </c>
      <c r="AQ51">
        <v>0</v>
      </c>
      <c r="AR51">
        <v>0</v>
      </c>
      <c r="AS51">
        <v>0</v>
      </c>
      <c r="AT51">
        <v>0</v>
      </c>
      <c r="AU51">
        <v>0</v>
      </c>
      <c r="AV51">
        <v>0</v>
      </c>
      <c r="AW51">
        <v>0</v>
      </c>
      <c r="AX51">
        <v>0</v>
      </c>
      <c r="AY51">
        <v>0</v>
      </c>
      <c r="AZ51">
        <v>0</v>
      </c>
      <c r="BA51">
        <v>0</v>
      </c>
      <c r="BB51">
        <v>0</v>
      </c>
      <c r="BC51">
        <v>0</v>
      </c>
      <c r="BD51">
        <v>0</v>
      </c>
      <c r="BE51">
        <v>0</v>
      </c>
      <c r="BF51">
        <v>0</v>
      </c>
      <c r="BG51">
        <v>0</v>
      </c>
      <c r="BH51">
        <v>0</v>
      </c>
      <c r="BI51">
        <v>0</v>
      </c>
      <c r="BJ51">
        <v>0</v>
      </c>
      <c r="BK51">
        <v>21.6</v>
      </c>
      <c r="BL51">
        <v>0</v>
      </c>
      <c r="BM51">
        <v>8.64</v>
      </c>
      <c r="BN51">
        <v>0</v>
      </c>
      <c r="BO51">
        <v>790.56</v>
      </c>
    </row>
    <row r="52" spans="2:67" x14ac:dyDescent="0.25">
      <c r="B52" t="s">
        <v>504</v>
      </c>
      <c r="C52" t="s">
        <v>505</v>
      </c>
      <c r="E52">
        <v>442.08</v>
      </c>
      <c r="F52">
        <v>0</v>
      </c>
      <c r="G52">
        <v>0</v>
      </c>
      <c r="H52">
        <v>0</v>
      </c>
      <c r="I52">
        <v>0</v>
      </c>
      <c r="J52">
        <v>0</v>
      </c>
      <c r="K52">
        <v>0</v>
      </c>
      <c r="L52">
        <v>0</v>
      </c>
      <c r="M52">
        <v>0</v>
      </c>
      <c r="N52">
        <v>0</v>
      </c>
      <c r="O52">
        <v>0</v>
      </c>
      <c r="P52">
        <v>0</v>
      </c>
      <c r="Q52">
        <v>0</v>
      </c>
      <c r="R52">
        <v>0</v>
      </c>
      <c r="S52">
        <v>0</v>
      </c>
      <c r="T52">
        <v>0</v>
      </c>
      <c r="U52">
        <v>0</v>
      </c>
      <c r="V52">
        <v>0</v>
      </c>
      <c r="W52">
        <v>0</v>
      </c>
      <c r="X52">
        <v>0</v>
      </c>
      <c r="Y52">
        <v>0</v>
      </c>
      <c r="Z52">
        <v>0</v>
      </c>
      <c r="AA52">
        <v>0</v>
      </c>
      <c r="AB52">
        <v>0</v>
      </c>
      <c r="AC52">
        <v>0</v>
      </c>
      <c r="AD52">
        <v>0</v>
      </c>
      <c r="AE52">
        <v>0</v>
      </c>
      <c r="AF52">
        <v>0</v>
      </c>
      <c r="AG52">
        <v>0</v>
      </c>
      <c r="AH52">
        <v>0</v>
      </c>
      <c r="AI52">
        <v>0</v>
      </c>
      <c r="AJ52">
        <v>0</v>
      </c>
      <c r="AK52">
        <v>0</v>
      </c>
      <c r="AL52">
        <v>0</v>
      </c>
      <c r="AM52">
        <v>0</v>
      </c>
      <c r="AN52">
        <v>0</v>
      </c>
      <c r="AO52">
        <v>0</v>
      </c>
      <c r="AP52">
        <v>0</v>
      </c>
      <c r="AQ52">
        <v>185.04</v>
      </c>
      <c r="AR52">
        <v>0</v>
      </c>
      <c r="AS52">
        <v>0</v>
      </c>
      <c r="AT52">
        <v>0</v>
      </c>
      <c r="AU52">
        <v>0</v>
      </c>
      <c r="AV52">
        <v>0</v>
      </c>
      <c r="AW52">
        <v>0</v>
      </c>
      <c r="AX52">
        <v>0</v>
      </c>
      <c r="AY52">
        <v>0</v>
      </c>
      <c r="AZ52">
        <v>0</v>
      </c>
      <c r="BA52">
        <v>79.92</v>
      </c>
      <c r="BB52">
        <v>177.12</v>
      </c>
      <c r="BC52">
        <v>0</v>
      </c>
      <c r="BD52">
        <v>0</v>
      </c>
      <c r="BE52">
        <v>0</v>
      </c>
      <c r="BF52">
        <v>0</v>
      </c>
      <c r="BG52">
        <v>0</v>
      </c>
      <c r="BH52">
        <v>0</v>
      </c>
      <c r="BI52">
        <v>0</v>
      </c>
      <c r="BJ52">
        <v>0</v>
      </c>
      <c r="BK52">
        <v>0</v>
      </c>
      <c r="BL52">
        <v>0</v>
      </c>
      <c r="BM52">
        <v>0</v>
      </c>
      <c r="BN52">
        <v>0</v>
      </c>
      <c r="BO52">
        <v>442.08</v>
      </c>
    </row>
    <row r="53" spans="2:67" x14ac:dyDescent="0.25">
      <c r="B53" t="s">
        <v>276</v>
      </c>
      <c r="C53" t="s">
        <v>506</v>
      </c>
      <c r="E53">
        <v>717.85599999999999</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35.75</v>
      </c>
      <c r="AG53">
        <v>19.5</v>
      </c>
      <c r="AH53">
        <v>9.75</v>
      </c>
      <c r="AI53">
        <v>0</v>
      </c>
      <c r="AJ53">
        <v>0</v>
      </c>
      <c r="AK53">
        <v>0</v>
      </c>
      <c r="AL53">
        <v>0</v>
      </c>
      <c r="AM53">
        <v>0</v>
      </c>
      <c r="AN53">
        <v>0</v>
      </c>
      <c r="AO53">
        <v>19.5</v>
      </c>
      <c r="AP53">
        <v>19.5</v>
      </c>
      <c r="AQ53">
        <v>19.5</v>
      </c>
      <c r="AR53">
        <v>19.5</v>
      </c>
      <c r="AS53">
        <v>13</v>
      </c>
      <c r="AT53">
        <v>45.5</v>
      </c>
      <c r="AU53">
        <v>16.25</v>
      </c>
      <c r="AV53">
        <v>6.5</v>
      </c>
      <c r="AW53">
        <v>35.75</v>
      </c>
      <c r="AX53">
        <v>48.75</v>
      </c>
      <c r="AY53">
        <v>39</v>
      </c>
      <c r="AZ53">
        <v>26</v>
      </c>
      <c r="BA53">
        <v>19.5</v>
      </c>
      <c r="BB53">
        <v>35.83</v>
      </c>
      <c r="BC53">
        <v>34.65</v>
      </c>
      <c r="BD53">
        <v>13.91</v>
      </c>
      <c r="BE53">
        <v>19.5</v>
      </c>
      <c r="BF53">
        <v>6.5</v>
      </c>
      <c r="BG53">
        <v>0</v>
      </c>
      <c r="BH53">
        <v>22.75</v>
      </c>
      <c r="BI53">
        <v>113.46599999999999</v>
      </c>
      <c r="BJ53">
        <v>78</v>
      </c>
      <c r="BK53">
        <v>0</v>
      </c>
      <c r="BL53">
        <v>0</v>
      </c>
      <c r="BM53">
        <v>0</v>
      </c>
      <c r="BN53">
        <v>0</v>
      </c>
      <c r="BO53">
        <v>717.85599999999999</v>
      </c>
    </row>
    <row r="54" spans="2:67" x14ac:dyDescent="0.25">
      <c r="B54" t="s">
        <v>9</v>
      </c>
      <c r="C54" t="s">
        <v>507</v>
      </c>
      <c r="E54">
        <v>432</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24.75</v>
      </c>
      <c r="AG54">
        <v>13.5</v>
      </c>
      <c r="AH54">
        <v>6.75</v>
      </c>
      <c r="AI54">
        <v>0</v>
      </c>
      <c r="AJ54">
        <v>0</v>
      </c>
      <c r="AK54">
        <v>0</v>
      </c>
      <c r="AL54">
        <v>0</v>
      </c>
      <c r="AM54">
        <v>0</v>
      </c>
      <c r="AN54">
        <v>0</v>
      </c>
      <c r="AO54">
        <v>13.5</v>
      </c>
      <c r="AP54">
        <v>13.5</v>
      </c>
      <c r="AQ54">
        <v>13.5</v>
      </c>
      <c r="AR54">
        <v>13.5</v>
      </c>
      <c r="AS54">
        <v>9</v>
      </c>
      <c r="AT54">
        <v>31.5</v>
      </c>
      <c r="AU54">
        <v>11.25</v>
      </c>
      <c r="AV54">
        <v>4.5</v>
      </c>
      <c r="AW54">
        <v>24.75</v>
      </c>
      <c r="AX54">
        <v>33.75</v>
      </c>
      <c r="AY54">
        <v>27</v>
      </c>
      <c r="AZ54">
        <v>18</v>
      </c>
      <c r="BA54">
        <v>13.5</v>
      </c>
      <c r="BB54">
        <v>15.75</v>
      </c>
      <c r="BC54">
        <v>15.75</v>
      </c>
      <c r="BD54">
        <v>2.25</v>
      </c>
      <c r="BE54">
        <v>13.5</v>
      </c>
      <c r="BF54">
        <v>4.5</v>
      </c>
      <c r="BG54">
        <v>0</v>
      </c>
      <c r="BH54">
        <v>15.75</v>
      </c>
      <c r="BI54">
        <v>38.25</v>
      </c>
      <c r="BJ54">
        <v>54</v>
      </c>
      <c r="BK54">
        <v>0</v>
      </c>
      <c r="BL54">
        <v>0</v>
      </c>
      <c r="BM54">
        <v>0</v>
      </c>
      <c r="BN54">
        <v>0</v>
      </c>
      <c r="BO54">
        <v>432</v>
      </c>
    </row>
    <row r="55" spans="2:67" x14ac:dyDescent="0.25">
      <c r="B55" t="s">
        <v>9</v>
      </c>
      <c r="C55" t="s">
        <v>508</v>
      </c>
      <c r="E55">
        <v>285.85599999999999</v>
      </c>
      <c r="F55">
        <v>0</v>
      </c>
      <c r="G55">
        <v>0</v>
      </c>
      <c r="H55">
        <v>0</v>
      </c>
      <c r="I55">
        <v>0</v>
      </c>
      <c r="J55">
        <v>0</v>
      </c>
      <c r="K55">
        <v>0</v>
      </c>
      <c r="L55">
        <v>0</v>
      </c>
      <c r="M55">
        <v>0</v>
      </c>
      <c r="N55">
        <v>0</v>
      </c>
      <c r="O55">
        <v>0</v>
      </c>
      <c r="P55">
        <v>0</v>
      </c>
      <c r="Q55">
        <v>0</v>
      </c>
      <c r="R55">
        <v>0</v>
      </c>
      <c r="S55">
        <v>0</v>
      </c>
      <c r="T55">
        <v>0</v>
      </c>
      <c r="U55">
        <v>0</v>
      </c>
      <c r="V55">
        <v>0</v>
      </c>
      <c r="W55">
        <v>0</v>
      </c>
      <c r="X55">
        <v>0</v>
      </c>
      <c r="Y55">
        <v>0</v>
      </c>
      <c r="Z55">
        <v>0</v>
      </c>
      <c r="AA55">
        <v>0</v>
      </c>
      <c r="AB55">
        <v>0</v>
      </c>
      <c r="AC55">
        <v>0</v>
      </c>
      <c r="AD55">
        <v>0</v>
      </c>
      <c r="AE55">
        <v>0</v>
      </c>
      <c r="AF55">
        <v>11</v>
      </c>
      <c r="AG55">
        <v>6</v>
      </c>
      <c r="AH55">
        <v>3</v>
      </c>
      <c r="AI55">
        <v>0</v>
      </c>
      <c r="AJ55">
        <v>0</v>
      </c>
      <c r="AK55">
        <v>0</v>
      </c>
      <c r="AL55">
        <v>0</v>
      </c>
      <c r="AM55">
        <v>0</v>
      </c>
      <c r="AN55">
        <v>0</v>
      </c>
      <c r="AO55">
        <v>6</v>
      </c>
      <c r="AP55">
        <v>6</v>
      </c>
      <c r="AQ55">
        <v>6</v>
      </c>
      <c r="AR55">
        <v>6</v>
      </c>
      <c r="AS55">
        <v>4</v>
      </c>
      <c r="AT55">
        <v>14</v>
      </c>
      <c r="AU55">
        <v>5</v>
      </c>
      <c r="AV55">
        <v>2</v>
      </c>
      <c r="AW55">
        <v>11</v>
      </c>
      <c r="AX55">
        <v>15</v>
      </c>
      <c r="AY55">
        <v>12</v>
      </c>
      <c r="AZ55">
        <v>8</v>
      </c>
      <c r="BA55">
        <v>6</v>
      </c>
      <c r="BB55">
        <v>20.079999999999998</v>
      </c>
      <c r="BC55">
        <v>18.899999999999999</v>
      </c>
      <c r="BD55">
        <v>11.66</v>
      </c>
      <c r="BE55">
        <v>6</v>
      </c>
      <c r="BF55">
        <v>2</v>
      </c>
      <c r="BG55">
        <v>0</v>
      </c>
      <c r="BH55">
        <v>7</v>
      </c>
      <c r="BI55">
        <v>75.215999999999994</v>
      </c>
      <c r="BJ55">
        <v>24</v>
      </c>
      <c r="BK55">
        <v>0</v>
      </c>
      <c r="BL55">
        <v>0</v>
      </c>
      <c r="BM55">
        <v>0</v>
      </c>
      <c r="BN55">
        <v>0</v>
      </c>
      <c r="BO55">
        <v>285.85599999999999</v>
      </c>
    </row>
    <row r="56" spans="2:67" x14ac:dyDescent="0.25">
      <c r="B56">
        <v>3</v>
      </c>
      <c r="C56" t="s">
        <v>509</v>
      </c>
      <c r="E56">
        <v>1947.8999999999994</v>
      </c>
      <c r="F56">
        <v>44.1</v>
      </c>
      <c r="G56">
        <v>24.3</v>
      </c>
      <c r="H56">
        <v>15.600000000000001</v>
      </c>
      <c r="I56">
        <v>33.300000000000004</v>
      </c>
      <c r="J56">
        <v>30.6</v>
      </c>
      <c r="K56">
        <v>26.1</v>
      </c>
      <c r="L56">
        <v>26.1</v>
      </c>
      <c r="M56">
        <v>26.1</v>
      </c>
      <c r="N56">
        <v>14.4</v>
      </c>
      <c r="O56">
        <v>21.8</v>
      </c>
      <c r="P56">
        <v>23.700000000000003</v>
      </c>
      <c r="Q56">
        <v>12.4</v>
      </c>
      <c r="R56">
        <v>22.5</v>
      </c>
      <c r="S56">
        <v>13.700000000000001</v>
      </c>
      <c r="T56">
        <v>13</v>
      </c>
      <c r="U56">
        <v>15.5</v>
      </c>
      <c r="V56">
        <v>13.200000000000001</v>
      </c>
      <c r="W56">
        <v>15.9</v>
      </c>
      <c r="X56">
        <v>25.8</v>
      </c>
      <c r="Y56">
        <v>21</v>
      </c>
      <c r="Z56">
        <v>24.700000000000003</v>
      </c>
      <c r="AA56">
        <v>33.300000000000004</v>
      </c>
      <c r="AB56">
        <v>12.600000000000001</v>
      </c>
      <c r="AC56">
        <v>26.1</v>
      </c>
      <c r="AD56">
        <v>12.100000000000001</v>
      </c>
      <c r="AE56">
        <v>47.7</v>
      </c>
      <c r="AF56">
        <v>55.800000000000004</v>
      </c>
      <c r="AG56">
        <v>18.3</v>
      </c>
      <c r="AH56">
        <v>45</v>
      </c>
      <c r="AI56">
        <v>26.1</v>
      </c>
      <c r="AJ56">
        <v>18.900000000000002</v>
      </c>
      <c r="AK56">
        <v>23.400000000000002</v>
      </c>
      <c r="AL56">
        <v>24.3</v>
      </c>
      <c r="AM56">
        <v>53.1</v>
      </c>
      <c r="AN56">
        <v>46.800000000000004</v>
      </c>
      <c r="AO56">
        <v>31.5</v>
      </c>
      <c r="AP56">
        <v>31.5</v>
      </c>
      <c r="AQ56">
        <v>28.1</v>
      </c>
      <c r="AR56">
        <v>30</v>
      </c>
      <c r="AS56">
        <v>62.7</v>
      </c>
      <c r="AT56">
        <v>51.300000000000004</v>
      </c>
      <c r="AU56">
        <v>29</v>
      </c>
      <c r="AV56">
        <v>55.800000000000004</v>
      </c>
      <c r="AW56">
        <v>44.300000000000004</v>
      </c>
      <c r="AX56">
        <v>51.6</v>
      </c>
      <c r="AY56">
        <v>56.1</v>
      </c>
      <c r="AZ56">
        <v>33.1</v>
      </c>
      <c r="BA56">
        <v>28.5</v>
      </c>
      <c r="BB56">
        <v>30.6</v>
      </c>
      <c r="BC56">
        <v>28.3</v>
      </c>
      <c r="BD56">
        <v>48.6</v>
      </c>
      <c r="BE56">
        <v>27.400000000000002</v>
      </c>
      <c r="BF56">
        <v>37.800000000000004</v>
      </c>
      <c r="BG56">
        <v>25.200000000000003</v>
      </c>
      <c r="BH56">
        <v>34.800000000000004</v>
      </c>
      <c r="BI56">
        <v>62.5</v>
      </c>
      <c r="BJ56">
        <v>83.9</v>
      </c>
      <c r="BK56">
        <v>26.3</v>
      </c>
      <c r="BL56">
        <v>29.700000000000003</v>
      </c>
      <c r="BM56">
        <v>30.6</v>
      </c>
      <c r="BN56">
        <v>41.400000000000006</v>
      </c>
      <c r="BO56">
        <v>0</v>
      </c>
    </row>
    <row r="57" spans="2:67" x14ac:dyDescent="0.25">
      <c r="E57">
        <v>0</v>
      </c>
    </row>
    <row r="58" spans="2:67" x14ac:dyDescent="0.25">
      <c r="E58">
        <v>0</v>
      </c>
    </row>
    <row r="59" spans="2:67" x14ac:dyDescent="0.25">
      <c r="E59">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phụ lục 1</vt:lpstr>
      <vt:lpstr>phụ lục 2</vt:lpstr>
      <vt:lpstr>5.1</vt:lpstr>
      <vt:lpstr>5.2</vt:lpstr>
      <vt:lpstr>1</vt:lpstr>
      <vt:lpstr>2</vt:lpstr>
      <vt:lpstr>3</vt:lpstr>
      <vt:lpstr>Sheet6</vt:lpstr>
      <vt:lpstr>'1'!Print_Area</vt:lpstr>
      <vt:lpstr>'1'!Print_Titles</vt:lpstr>
      <vt:lpstr>'5.1'!Print_Titles</vt:lpstr>
      <vt:lpstr>'5.2'!Print_Titles</vt:lpstr>
    </vt:vector>
  </TitlesOfParts>
  <Company>minhtuan6990@gmail.com / 01686898975</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Administrator</cp:lastModifiedBy>
  <cp:lastPrinted>2025-12-29T02:04:17Z</cp:lastPrinted>
  <dcterms:created xsi:type="dcterms:W3CDTF">2018-11-25T09:07:54Z</dcterms:created>
  <dcterms:modified xsi:type="dcterms:W3CDTF">2026-01-08T07:54:44Z</dcterms:modified>
</cp:coreProperties>
</file>